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 Read Me" sheetId="1" state="visible" r:id="rId1"/>
    <sheet xmlns:r="http://schemas.openxmlformats.org/officeDocument/2006/relationships" name="1. Questions" sheetId="2" state="visible" r:id="rId2"/>
    <sheet xmlns:r="http://schemas.openxmlformats.org/officeDocument/2006/relationships" name="2. Score" sheetId="3" state="visible" r:id="rId3"/>
    <sheet xmlns:r="http://schemas.openxmlformats.org/officeDocument/2006/relationships" name="3. Marking"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0000"/>
  </numFmts>
  <fonts count="7">
    <font>
      <name val="Calibri"/>
      <family val="2"/>
      <color theme="1"/>
      <sz val="11"/>
      <scheme val="minor"/>
    </font>
    <font>
      <name val="Calibri"/>
      <b val="1"/>
      <sz val="14"/>
    </font>
    <font>
      <name val="Calibri"/>
      <color rgb="005B6475"/>
    </font>
    <font>
      <name val="Calibri"/>
    </font>
    <font>
      <name val="Calibri"/>
      <b val="1"/>
      <color rgb="00FFFFFF"/>
    </font>
    <font>
      <name val="Calibri"/>
      <color rgb="001F4FB4"/>
    </font>
    <font>
      <name val="Calibri"/>
      <b val="1"/>
    </font>
  </fonts>
  <fills count="5">
    <fill>
      <patternFill/>
    </fill>
    <fill>
      <patternFill patternType="gray125"/>
    </fill>
    <fill>
      <patternFill patternType="solid">
        <fgColor rgb="0016213A"/>
      </patternFill>
    </fill>
    <fill>
      <patternFill patternType="solid">
        <fgColor rgb="00FFF2CC"/>
      </patternFill>
    </fill>
    <fill>
      <patternFill patternType="solid">
        <fgColor rgb="00EFF3F8"/>
      </patternFill>
    </fill>
  </fills>
  <borders count="2">
    <border>
      <left/>
      <right/>
      <top/>
      <bottom/>
      <diagonal/>
    </border>
    <border>
      <left style="thin">
        <color rgb="009AA3B2"/>
      </left>
      <right style="thin">
        <color rgb="009AA3B2"/>
      </right>
      <top style="thin">
        <color rgb="009AA3B2"/>
      </top>
      <bottom style="thin">
        <color rgb="009AA3B2"/>
      </bottom>
    </border>
  </borders>
  <cellStyleXfs count="1">
    <xf numFmtId="0" fontId="0" fillId="0" borderId="0"/>
  </cellStyleXfs>
  <cellXfs count="23">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1" fillId="0" borderId="0" pivotButton="0" quotePrefix="0" xfId="0"/>
    <xf numFmtId="0" fontId="2" fillId="0" borderId="0" pivotButton="0" quotePrefix="0" xfId="0"/>
    <xf numFmtId="0" fontId="4" fillId="2" borderId="1" applyAlignment="1" pivotButton="0" quotePrefix="0" xfId="0">
      <alignment vertical="center" wrapText="1"/>
    </xf>
    <xf numFmtId="0" fontId="4" fillId="2" borderId="1" applyAlignment="1" pivotButton="0" quotePrefix="0" xfId="0">
      <alignment horizontal="center" vertical="center" wrapText="1"/>
    </xf>
    <xf numFmtId="0" fontId="3" fillId="0" borderId="1" applyAlignment="1" pivotButton="0" quotePrefix="0" xfId="0">
      <alignment horizontal="center" vertical="top"/>
    </xf>
    <xf numFmtId="0" fontId="3" fillId="0" borderId="1" applyAlignment="1" pivotButton="0" quotePrefix="0" xfId="0">
      <alignment vertical="top" wrapText="1"/>
    </xf>
    <xf numFmtId="0" fontId="5" fillId="3" borderId="1" applyAlignment="1" pivotButton="0" quotePrefix="0" xfId="0">
      <alignment horizontal="center" vertical="top"/>
    </xf>
    <xf numFmtId="0" fontId="6" fillId="4" borderId="1" applyAlignment="1" pivotButton="0" quotePrefix="0" xfId="0">
      <alignment horizontal="center" vertical="top"/>
    </xf>
    <xf numFmtId="0" fontId="6" fillId="0" borderId="1" pivotButton="0" quotePrefix="0" xfId="0"/>
    <xf numFmtId="0" fontId="6" fillId="4" borderId="1" applyAlignment="1" pivotButton="0" quotePrefix="0" xfId="0">
      <alignment horizontal="center"/>
    </xf>
    <xf numFmtId="0" fontId="3" fillId="0" borderId="1" pivotButton="0" quotePrefix="0" xfId="0"/>
    <xf numFmtId="1" fontId="3" fillId="4" borderId="1" applyAlignment="1" pivotButton="0" quotePrefix="0" xfId="0">
      <alignment horizontal="center"/>
    </xf>
    <xf numFmtId="0" fontId="3" fillId="4" borderId="1" pivotButton="0" quotePrefix="0" xfId="0"/>
    <xf numFmtId="1" fontId="3" fillId="4" borderId="1" pivotButton="0" quotePrefix="0" xfId="0"/>
    <xf numFmtId="1" fontId="6" fillId="4" borderId="1" pivotButton="0" quotePrefix="0" xfId="0"/>
    <xf numFmtId="4" fontId="3" fillId="0" borderId="1" applyAlignment="1" pivotButton="0" quotePrefix="0" xfId="0">
      <alignment horizontal="center" vertical="top"/>
    </xf>
    <xf numFmtId="164" fontId="3" fillId="0" borderId="1" applyAlignment="1" pivotButton="0" quotePrefix="0" xfId="0">
      <alignment horizontal="center" vertical="top"/>
    </xf>
    <xf numFmtId="3" fontId="3" fillId="0" borderId="1" applyAlignment="1" pivotButton="0" quotePrefix="0" xfId="0">
      <alignment horizontal="center" vertical="top"/>
    </xf>
    <xf numFmtId="165" fontId="3"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11"/>
  <sheetViews>
    <sheetView showGridLines="0" workbookViewId="0">
      <selection activeCell="A1" sqref="A1"/>
    </sheetView>
  </sheetViews>
  <sheetFormatPr baseColWidth="8" defaultRowHeight="15"/>
  <cols>
    <col width="2" customWidth="1" min="1" max="1"/>
    <col width="118" customWidth="1" min="2" max="2"/>
  </cols>
  <sheetData>
    <row r="1" ht="6" customHeight="1"/>
    <row r="2">
      <c r="B2" s="1" t="inlineStr">
        <is>
          <t>Forty questions on The Corporate Restructuring Handbook</t>
        </is>
      </c>
    </row>
    <row r="3">
      <c r="B3" s="2" t="inlineStr">
        <is>
          <t>By Julian R. Sterling. julianrsterling.com/restructuring</t>
        </is>
      </c>
    </row>
    <row r="4">
      <c r="B4" s="3" t="inlineStr"/>
    </row>
    <row r="5">
      <c r="B5" s="3" t="inlineStr">
        <is>
          <t>Answer in the yellow column of sheet 1. Numbers as numbers, in the unit the question asks for: a multiple as 6.86, a percentage as 88.7, millions as 115.7. A loss as a negative number. Multiple choice as a single letter.</t>
        </is>
      </c>
    </row>
    <row r="6">
      <c r="B6" s="3" t="inlineStr">
        <is>
          <t>Numeric answers are marked right within the tolerance shown beside each question. Type text in a numeric answer and the sheet asks for a number.</t>
        </is>
      </c>
    </row>
    <row r="7">
      <c r="B7" s="3" t="inlineStr">
        <is>
          <t>Column G marks each answer as you type. Sheet 2 counts your faults chapter by chapter: that is your revision list.</t>
        </is>
      </c>
    </row>
    <row r="8">
      <c r="B8" s="3" t="inlineStr">
        <is>
          <t>Sheet 3 carries every answer, every tolerance and the reason for each. Nothing is hidden: look only when you have tried.</t>
        </is>
      </c>
    </row>
    <row r="9">
      <c r="B9" s="3" t="inlineStr">
        <is>
          <t>Every question is answerable from the book. The numbers are Brantwell's, from the book's single model; the chapters named on each row are where to look.</t>
        </is>
      </c>
    </row>
    <row r="10">
      <c r="B10" s="3" t="inlineStr"/>
    </row>
    <row r="11">
      <c r="B11" s="3" t="inlineStr">
        <is>
          <t>The file is provided without warranty of any kind. No macros. Nothing is locked, protected or hidden.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G44"/>
  <sheetViews>
    <sheetView showGridLines="0" workbookViewId="0">
      <selection activeCell="A1" sqref="A1"/>
    </sheetView>
  </sheetViews>
  <sheetFormatPr baseColWidth="8" defaultRowHeight="15"/>
  <cols>
    <col width="2" customWidth="1" min="1" max="1"/>
    <col width="5" customWidth="1" min="2" max="2"/>
    <col width="26" customWidth="1" min="3" max="3"/>
    <col width="92" customWidth="1" min="4" max="4"/>
    <col width="13" customWidth="1" min="5" max="5"/>
    <col width="11" customWidth="1" min="6" max="6"/>
    <col width="16" customWidth="1" min="7" max="7"/>
  </cols>
  <sheetData>
    <row r="1" ht="6" customHeight="1"/>
    <row r="2">
      <c r="B2" s="4" t="inlineStr">
        <is>
          <t>Forty questions</t>
        </is>
      </c>
    </row>
    <row r="3">
      <c r="B3" s="5" t="inlineStr">
        <is>
          <t>Type your answer in the yellow column. Column G marks it.</t>
        </is>
      </c>
    </row>
    <row r="4" ht="22" customHeight="1">
      <c r="B4" s="6" t="inlineStr">
        <is>
          <t>#</t>
        </is>
      </c>
      <c r="C4" s="7" t="inlineStr">
        <is>
          <t>Chapter</t>
        </is>
      </c>
      <c r="D4" s="7" t="inlineStr">
        <is>
          <t>Question</t>
        </is>
      </c>
      <c r="E4" s="7" t="inlineStr">
        <is>
          <t>Your answer</t>
        </is>
      </c>
      <c r="F4" s="7" t="inlineStr">
        <is>
          <t>Tolerance</t>
        </is>
      </c>
      <c r="G4" s="7" t="inlineStr">
        <is>
          <t>Marked</t>
        </is>
      </c>
    </row>
    <row r="5" ht="30" customHeight="1">
      <c r="B5" s="8" t="n">
        <v>1</v>
      </c>
      <c r="C5" s="9" t="inlineStr">
        <is>
          <t>Ch 1 The four clocks</t>
        </is>
      </c>
      <c r="D5" s="9" t="inlineStr">
        <is>
          <t>At Month 0, what is Brantwell's total leverage, total debt over LTM EBITDA, in times? (two decimals)</t>
        </is>
      </c>
      <c r="E5" s="10" t="n"/>
      <c r="F5" s="8" t="inlineStr">
        <is>
          <t>± 0.005</t>
        </is>
      </c>
      <c r="G5" s="11">
        <f>IF(E5="","",IF(ISNUMBER(E5),IF(ABS(E5-'3. Marking'!E5)&lt;='3. Marking'!F5+1E-9,"Right","Wrong"),"Enter a number"))</f>
        <v/>
      </c>
    </row>
    <row r="6" ht="30" customHeight="1">
      <c r="B6" s="8" t="n">
        <v>2</v>
      </c>
      <c r="C6" s="9" t="inlineStr">
        <is>
          <t>Ch 1 The four clocks</t>
        </is>
      </c>
      <c r="D6" s="9" t="inlineStr">
        <is>
          <t>At Month 0, what is Brantwell's first-lien net leverage, the ratio the springing covenant tests, in times? (two decimals)</t>
        </is>
      </c>
      <c r="E6" s="10" t="n"/>
      <c r="F6" s="8" t="inlineStr">
        <is>
          <t>± 0.005</t>
        </is>
      </c>
      <c r="G6" s="11">
        <f>IF(E6="","",IF(ISNUMBER(E6),IF(ABS(E6-'3. Marking'!E6)&lt;='3. Marking'!F6+1E-9,"Right","Wrong"),"Enter a number"))</f>
        <v/>
      </c>
    </row>
    <row r="7" ht="75" customHeight="1">
      <c r="B7" s="8" t="n">
        <v>3</v>
      </c>
      <c r="C7" s="9" t="inlineStr">
        <is>
          <t>Ch 1 The four clocks</t>
        </is>
      </c>
      <c r="D7" s="9" t="inlineStr">
        <is>
          <t>What does the book mean by "Brantwell is not out of cash; it is out of time"?
A) EBITDA is growing, but too slowly to matter
B) The cash balance is positive, but the coupon, liquidity, covenant and maturity clocks ring within months
C) The company should draw the whole revolver before it is too late
D) The company has cash but its auditors have not yet signed the accounts</t>
        </is>
      </c>
      <c r="E7" s="10" t="n"/>
      <c r="F7" s="8" t="inlineStr">
        <is>
          <t>letter</t>
        </is>
      </c>
      <c r="G7" s="11">
        <f>IF(E7="","",IF(ISNUMBER(SEARCH(UPPER(TRIM(E7)),"ABCD"))*(LEN(TRIM(E7))=1),IF(UPPER(TRIM(E7))='3. Marking'!E7,"Right","Wrong"),"Enter A, B, C or D"))</f>
        <v/>
      </c>
    </row>
    <row r="8" ht="30" customHeight="1">
      <c r="B8" s="8" t="n">
        <v>4</v>
      </c>
      <c r="C8" s="9" t="inlineStr">
        <is>
          <t>Ch 2 The 13-week cash flow</t>
        </is>
      </c>
      <c r="D8" s="9" t="inlineStr">
        <is>
          <t>Over the 13 weeks, what operating cash flow does the business generate before advisers and debt service, in $ millions? (two decimals)</t>
        </is>
      </c>
      <c r="E8" s="10" t="n"/>
      <c r="F8" s="8" t="inlineStr">
        <is>
          <t>± 0.005</t>
        </is>
      </c>
      <c r="G8" s="11">
        <f>IF(E8="","",IF(ISNUMBER(E8),IF(ABS(E8-'3. Marking'!E8)&lt;='3. Marking'!F8+1E-9,"Right","Wrong"),"Enter a number"))</f>
        <v/>
      </c>
    </row>
    <row r="9" ht="75" customHeight="1">
      <c r="B9" s="8" t="n">
        <v>5</v>
      </c>
      <c r="C9" s="9" t="inlineStr">
        <is>
          <t>Ch 2 The 13-week cash flow</t>
        </is>
      </c>
      <c r="D9" s="9" t="inlineStr">
        <is>
          <t>In week 2 collections are 0.70 ahead because a large customer paid a week-3 invoice early. How should the variance be treated?
A) As a forecasting error to leave out of the report
B) As good news for the lenders' weekly report
C) As a timing difference: not carried forward, because it reverses in week 3
D) As a permanent gain carried into every future week</t>
        </is>
      </c>
      <c r="E9" s="10" t="n"/>
      <c r="F9" s="8" t="inlineStr">
        <is>
          <t>letter</t>
        </is>
      </c>
      <c r="G9" s="11">
        <f>IF(E9="","",IF(ISNUMBER(SEARCH(UPPER(TRIM(E9)),"ABCD"))*(LEN(TRIM(E9))=1),IF(UPPER(TRIM(E9))='3. Marking'!E9,"Right","Wrong"),"Enter A, B, C or D"))</f>
        <v/>
      </c>
    </row>
    <row r="10" ht="30" customHeight="1">
      <c r="B10" s="8" t="n">
        <v>6</v>
      </c>
      <c r="C10" s="9" t="inlineStr">
        <is>
          <t>Ch 3 Liquidity vs availability</t>
        </is>
      </c>
      <c r="D10" s="9" t="inlineStr">
        <is>
          <t>At Month 0, how much liquidity can Brantwell actually use above its operating minimum without triggering the covenant test, in $ millions? (one decimal)</t>
        </is>
      </c>
      <c r="E10" s="10" t="n"/>
      <c r="F10" s="8" t="inlineStr">
        <is>
          <t>± 0.05</t>
        </is>
      </c>
      <c r="G10" s="11">
        <f>IF(E10="","",IF(ISNUMBER(E10),IF(ABS(E10-'3. Marking'!E10)&lt;='3. Marking'!F10+1E-9,"Right","Wrong"),"Enter a number"))</f>
        <v/>
      </c>
    </row>
    <row r="11" ht="75" customHeight="1">
      <c r="B11" s="8" t="n">
        <v>7</v>
      </c>
      <c r="C11" s="9" t="inlineStr">
        <is>
          <t>Ch 3 Liquidity vs availability</t>
        </is>
      </c>
      <c r="D11" s="9" t="inlineStr">
        <is>
          <t>What is the springing covenant's threshold of 35 percent of revolver commitments?
A) A trigger: drawing above it puts the company into a test it would fail
B) The point at which the commitment fee rises
C) The maximum leverage the lenders allow
D) A hard limit on how much can be drawn</t>
        </is>
      </c>
      <c r="E11" s="10" t="n"/>
      <c r="F11" s="8" t="inlineStr">
        <is>
          <t>letter</t>
        </is>
      </c>
      <c r="G11" s="11">
        <f>IF(E11="","",IF(ISNUMBER(SEARCH(UPPER(TRIM(E11)),"ABCD"))*(LEN(TRIM(E11))=1),IF(UPPER(TRIM(E11))='3. Marking'!E11,"Right","Wrong"),"Enter A, B, C or D"))</f>
        <v/>
      </c>
    </row>
    <row r="12" ht="30" customHeight="1">
      <c r="B12" s="8" t="n">
        <v>8</v>
      </c>
      <c r="C12" s="9" t="inlineStr">
        <is>
          <t>Ch 4 Buying weeks</t>
        </is>
      </c>
      <c r="D12" s="9" t="inlineStr">
        <is>
          <t>What is the break-even insured share for a 10-day payables stretch on 45-day terms, in percent? (one decimal)</t>
        </is>
      </c>
      <c r="E12" s="10" t="n"/>
      <c r="F12" s="8" t="inlineStr">
        <is>
          <t>± 0.05</t>
        </is>
      </c>
      <c r="G12" s="11">
        <f>IF(E12="","",IF(ISNUMBER(E12),IF(ABS(E12-'3. Marking'!E12)&lt;='3. Marking'!F12+1E-9,"Right","Wrong"),"Enter a number"))</f>
        <v/>
      </c>
    </row>
    <row r="13" ht="30" customHeight="1">
      <c r="B13" s="8" t="n">
        <v>9</v>
      </c>
      <c r="C13" s="9" t="inlineStr">
        <is>
          <t>Ch 4 Buying weeks</t>
        </is>
      </c>
      <c r="D13" s="9" t="inlineStr">
        <is>
          <t>With 25 percent of purchases insured, what is the net cash effect of stretching payables by 10 days, in $ millions? (two decimals, a loss as a negative number)</t>
        </is>
      </c>
      <c r="E13" s="10" t="n"/>
      <c r="F13" s="8" t="inlineStr">
        <is>
          <t>± 0.005</t>
        </is>
      </c>
      <c r="G13" s="11">
        <f>IF(E13="","",IF(ISNUMBER(E13),IF(ABS(E13-'3. Marking'!E13)&lt;='3. Marking'!F13+1E-9,"Right","Wrong"),"Enter a number"))</f>
        <v/>
      </c>
    </row>
    <row r="14" ht="75" customHeight="1">
      <c r="B14" s="8" t="n">
        <v>10</v>
      </c>
      <c r="C14" s="9" t="inlineStr">
        <is>
          <t>Ch 4 Buying weeks</t>
        </is>
      </c>
      <c r="D14" s="9" t="inlineStr">
        <is>
          <t>How does the book classify the receivables program's 35.60 million?
A) Liquidity generated by management
B) Borrowing, withdrawable: the advance reverses when the buyer stops buying, as on a filing
C) A permanent improvement in working capital
D) An asset sale swept to the term loan</t>
        </is>
      </c>
      <c r="E14" s="10" t="n"/>
      <c r="F14" s="8" t="inlineStr">
        <is>
          <t>letter</t>
        </is>
      </c>
      <c r="G14" s="11">
        <f>IF(E14="","",IF(ISNUMBER(SEARCH(UPPER(TRIM(E14)),"ABCD"))*(LEN(TRIM(E14))=1),IF(UPPER(TRIM(E14))='3. Marking'!E14,"Right","Wrong"),"Enter A, B, C or D"))</f>
        <v/>
      </c>
    </row>
    <row r="15" ht="30" customHeight="1">
      <c r="B15" s="8" t="n">
        <v>11</v>
      </c>
      <c r="C15" s="9" t="inlineStr">
        <is>
          <t>Ch 5 The grace period</t>
        </is>
      </c>
      <c r="D15" s="9" t="inlineStr">
        <is>
          <t>Base case, no levers: what is week-13 cash if the $14.5 million coupon is held rather than paid, in $ millions? (two decimals)</t>
        </is>
      </c>
      <c r="E15" s="10" t="n"/>
      <c r="F15" s="8" t="inlineStr">
        <is>
          <t>± 0.006</t>
        </is>
      </c>
      <c r="G15" s="11">
        <f>IF(E15="","",IF(ISNUMBER(E15),IF(ABS(E15-'3. Marking'!E15)&lt;='3. Marking'!F15+1E-9,"Right","Wrong"),"Enter a number"))</f>
        <v/>
      </c>
    </row>
    <row r="16" ht="75" customHeight="1">
      <c r="B16" s="8" t="n">
        <v>12</v>
      </c>
      <c r="C16" s="9" t="inlineStr">
        <is>
          <t>Ch 5 The grace period</t>
        </is>
      </c>
      <c r="D16" s="9" t="inlineStr">
        <is>
          <t>In the book's view, what is the 30-day grace period on the coupon for?
A) Keeping the lenders from organizing
B) Negotiating, with advisers hired and a forbearance drafted before the payment date
C) Paying later with no consequence
D) Deciding whether to pay</t>
        </is>
      </c>
      <c r="E16" s="10" t="n"/>
      <c r="F16" s="8" t="inlineStr">
        <is>
          <t>letter</t>
        </is>
      </c>
      <c r="G16" s="11">
        <f>IF(E16="","",IF(ISNUMBER(SEARCH(UPPER(TRIM(E16)),"ABCD"))*(LEN(TRIM(E16))=1),IF(UPPER(TRIM(E16))='3. Marking'!E16,"Right","Wrong"),"Enter A, B, C or D"))</f>
        <v/>
      </c>
    </row>
    <row r="17" ht="30" customHeight="1">
      <c r="B17" s="8" t="n">
        <v>13</v>
      </c>
      <c r="C17" s="9" t="inlineStr">
        <is>
          <t>Ch 6 Amend and extend</t>
        </is>
      </c>
      <c r="D17" s="9" t="inlineStr">
        <is>
          <t>What does the amend-and-extend cost Brantwell to the new maturity, the fee plus 68 months of extra margin, in $ millions? (two decimals)</t>
        </is>
      </c>
      <c r="E17" s="10" t="n"/>
      <c r="F17" s="8" t="inlineStr">
        <is>
          <t>± 0.005</t>
        </is>
      </c>
      <c r="G17" s="11">
        <f>IF(E17="","",IF(ISNUMBER(E17),IF(ABS(E17-'3. Marking'!E17)&lt;='3. Marking'!F17+1E-9,"Right","Wrong"),"Enter a number"))</f>
        <v/>
      </c>
    </row>
    <row r="18" ht="75" customHeight="1">
      <c r="B18" s="8" t="n">
        <v>14</v>
      </c>
      <c r="C18" s="9" t="inlineStr">
        <is>
          <t>Ch 6 Amend and extend</t>
        </is>
      </c>
      <c r="D18" s="9" t="inlineStr">
        <is>
          <t>Why must Brantwell's amend-and-extend also reset the covenant?
A) Cutting commitments to 125 moves the springing trigger to 43.75, below the 50 already drawn, so the test would apply every quarter
B) Lenders always require a new covenant with any extension
C) The notes indenture requires a covenant reset
D) The term loan carries a maintenance covenant</t>
        </is>
      </c>
      <c r="E18" s="10" t="n"/>
      <c r="F18" s="8" t="inlineStr">
        <is>
          <t>letter</t>
        </is>
      </c>
      <c r="G18" s="11">
        <f>IF(E18="","",IF(ISNUMBER(SEARCH(UPPER(TRIM(E18)),"ABCD"))*(LEN(TRIM(E18))=1),IF(UPPER(TRIM(E18))='3. Marking'!E18,"Right","Wrong"),"Enter A, B, C or D"))</f>
        <v/>
      </c>
    </row>
    <row r="19" ht="30" customHeight="1">
      <c r="B19" s="8" t="n">
        <v>15</v>
      </c>
      <c r="C19" s="9" t="inlineStr">
        <is>
          <t>Ch 7 The discounted exchange</t>
        </is>
      </c>
      <c r="D19" s="9" t="inlineStr">
        <is>
          <t>At 85 percent participation, how much annual interest does the discounted exchange save, in $ millions? (two decimals)</t>
        </is>
      </c>
      <c r="E19" s="10" t="n"/>
      <c r="F19" s="8" t="inlineStr">
        <is>
          <t>± 0.005</t>
        </is>
      </c>
      <c r="G19" s="11">
        <f>IF(E19="","",IF(ISNUMBER(E19),IF(ABS(E19-'3. Marking'!E19)&lt;='3. Marking'!F19+1E-9,"Right","Wrong"),"Enter a number"))</f>
        <v/>
      </c>
    </row>
    <row r="20" ht="30" customHeight="1">
      <c r="B20" s="8" t="n">
        <v>16</v>
      </c>
      <c r="C20" s="9" t="inlineStr">
        <is>
          <t>Ch 7 The discounted exchange</t>
        </is>
      </c>
      <c r="D20" s="9" t="inlineStr">
        <is>
          <t>Above what enterprise value does holding out pay better than tendering, in $ millions? (one decimal)</t>
        </is>
      </c>
      <c r="E20" s="10" t="n"/>
      <c r="F20" s="8" t="inlineStr">
        <is>
          <t>± 0.05</t>
        </is>
      </c>
      <c r="G20" s="11">
        <f>IF(E20="","",IF(ISNUMBER(E20),IF(ABS(E20-'3. Marking'!E20)&lt;='3. Marking'!F20+1E-9,"Right","Wrong"),"Enter a number"))</f>
        <v/>
      </c>
    </row>
    <row r="21" ht="75" customHeight="1">
      <c r="B21" s="8" t="n">
        <v>17</v>
      </c>
      <c r="C21" s="9" t="inlineStr">
        <is>
          <t>Ch 7 The discounted exchange</t>
        </is>
      </c>
      <c r="D21" s="9" t="inlineStr">
        <is>
          <t>Is Brantwell's discounted exchange a prisoner's dilemma among the noteholders?
A) Yes: each holder tenders, and the noteholders as a group end up worse off
B) No: holding out pays at every value in the book's range
C) Yes: the first lien pays for the participants' security
D) No: tendering is individually dominant and the notes as a group also gain; the trade and the holdouts pay</t>
        </is>
      </c>
      <c r="E21" s="10" t="n"/>
      <c r="F21" s="8" t="inlineStr">
        <is>
          <t>letter</t>
        </is>
      </c>
      <c r="G21" s="11">
        <f>IF(E21="","",IF(ISNUMBER(SEARCH(UPPER(TRIM(E21)),"ABCD"))*(LEN(TRIM(E21))=1),IF(UPPER(TRIM(E21))='3. Marking'!E21,"Right","Wrong"),"Enter A, B, C or D"))</f>
        <v/>
      </c>
    </row>
    <row r="22" ht="30" customHeight="1">
      <c r="B22" s="8" t="n">
        <v>18</v>
      </c>
      <c r="C22" s="9" t="inlineStr">
        <is>
          <t>Ch 8 The uptier</t>
        </is>
      </c>
      <c r="D22" s="9" t="inlineStr">
        <is>
          <t>What share of the Required Lender vote, loans plus commitments of 1,050, does the ad hoc group's 600 represent, in percent? (one decimal)</t>
        </is>
      </c>
      <c r="E22" s="10" t="n"/>
      <c r="F22" s="8" t="inlineStr">
        <is>
          <t>± 0.05</t>
        </is>
      </c>
      <c r="G22" s="11">
        <f>IF(E22="","",IF(ISNUMBER(E22),IF(ABS(E22-'3. Marking'!E22)&lt;='3. Marking'!F22+1E-9,"Right","Wrong"),"Enter a number"))</f>
        <v/>
      </c>
    </row>
    <row r="23" ht="75" customHeight="1">
      <c r="B23" s="8" t="n">
        <v>19</v>
      </c>
      <c r="C23" s="9" t="inlineStr">
        <is>
          <t>Ch 8 The uptier</t>
        </is>
      </c>
      <c r="D23" s="9" t="inlineStr">
        <is>
          <t>In an immediate default at an enterprise value of 800, what does the uptier do to the minority lenders?
A) Nothing, because they keep their amortization
B) Their recovery rises, because new money enters the company
C) They lose only the 30 of roll-up discount
D) Their recovery falls from 249.5 to 154.0</t>
        </is>
      </c>
      <c r="E23" s="10" t="n"/>
      <c r="F23" s="8" t="inlineStr">
        <is>
          <t>letter</t>
        </is>
      </c>
      <c r="G23" s="11">
        <f>IF(E23="","",IF(ISNUMBER(SEARCH(UPPER(TRIM(E23)),"ABCD"))*(LEN(TRIM(E23))=1),IF(UPPER(TRIM(E23))='3. Marking'!E23,"Right","Wrong"),"Enter A, B, C or D"))</f>
        <v/>
      </c>
    </row>
    <row r="24" ht="30" customHeight="1">
      <c r="B24" s="8" t="n">
        <v>20</v>
      </c>
      <c r="C24" s="9" t="inlineStr">
        <is>
          <t>Ch 9 The drop-down</t>
        </is>
      </c>
      <c r="D24" s="9" t="inlineStr">
        <is>
          <t>How much investment capacity do the four stacked baskets give for the drop-down, in $ millions?</t>
        </is>
      </c>
      <c r="E24" s="10" t="n"/>
      <c r="F24" s="8" t="inlineStr">
        <is>
          <t>± 0.5</t>
        </is>
      </c>
      <c r="G24" s="11">
        <f>IF(E24="","",IF(ISNUMBER(E24),IF(ABS(E24-'3. Marking'!E24)&lt;='3. Marking'!F24+1E-9,"Right","Wrong"),"Enter a number"))</f>
        <v/>
      </c>
    </row>
    <row r="25" ht="75" customHeight="1">
      <c r="B25" s="8" t="n">
        <v>21</v>
      </c>
      <c r="C25" s="9" t="inlineStr">
        <is>
          <t>Ch 9 The drop-down</t>
        </is>
      </c>
      <c r="D25" s="9" t="inlineStr">
        <is>
          <t>What does the drop-down cost the first lien on the day it closes?
A) The whole 210 of the division's value
B) The 150 of new debt, dollar for dollar
C) Nothing: it converts collateral into cash the company can spend, and the cost arrives as the cash is spent
D) The 60 of residual equity</t>
        </is>
      </c>
      <c r="E25" s="10" t="n"/>
      <c r="F25" s="8" t="inlineStr">
        <is>
          <t>letter</t>
        </is>
      </c>
      <c r="G25" s="11">
        <f>IF(E25="","",IF(ISNUMBER(SEARCH(UPPER(TRIM(E25)),"ABCD"))*(LEN(TRIM(E25))=1),IF(UPPER(TRIM(E25))='3. Marking'!E25,"Right","Wrong"),"Enter A, B, C or D"))</f>
        <v/>
      </c>
    </row>
    <row r="26" ht="30" customHeight="1">
      <c r="B26" s="8" t="n">
        <v>22</v>
      </c>
      <c r="C26" s="9" t="inlineStr">
        <is>
          <t>Ch 10 The re-default test</t>
        </is>
      </c>
      <c r="D26" s="9" t="inlineStr">
        <is>
          <t>After the uptier, what EBITDA must Brantwell reach by month 32 to refinance at 5.0 times, in $ millions? (nearest million)</t>
        </is>
      </c>
      <c r="E26" s="10" t="n"/>
      <c r="F26" s="8" t="inlineStr">
        <is>
          <t>± 0.5</t>
        </is>
      </c>
      <c r="G26" s="11">
        <f>IF(E26="","",IF(ISNUMBER(E26),IF(ABS(E26-'3. Marking'!E26)&lt;='3. Marking'!F26+1E-9,"Right","Wrong"),"Enter a number"))</f>
        <v/>
      </c>
    </row>
    <row r="27" ht="75" customHeight="1">
      <c r="B27" s="8" t="n">
        <v>23</v>
      </c>
      <c r="C27" s="9" t="inlineStr">
        <is>
          <t>Ch 10 The re-default test</t>
        </is>
      </c>
      <c r="D27" s="9" t="inlineStr">
        <is>
          <t>Why do the noteholders gain from the uptier in every case of Chapter 10?
A) They move ahead of the minority lenders
B) They provide part of the new money
C) Their coupons keep being paid until the cliff at month 32
D) They are repaid at par at month 0</t>
        </is>
      </c>
      <c r="E27" s="10" t="n"/>
      <c r="F27" s="8" t="inlineStr">
        <is>
          <t>letter</t>
        </is>
      </c>
      <c r="G27" s="11">
        <f>IF(E27="","",IF(ISNUMBER(SEARCH(UPPER(TRIM(E27)),"ABCD"))*(LEN(TRIM(E27))=1),IF(UPPER(TRIM(E27))='3. Marking'!E27,"Right","Wrong"),"Enter A, B, C or D"))</f>
        <v/>
      </c>
    </row>
    <row r="28" ht="30" customHeight="1">
      <c r="B28" s="8" t="n">
        <v>24</v>
      </c>
      <c r="C28" s="9" t="inlineStr">
        <is>
          <t>Ch 11 Three valuations</t>
        </is>
      </c>
      <c r="D28" s="9" t="inlineStr">
        <is>
          <t>What is the lender-case DCF at a 12 percent WACC and 2 percent terminal growth, in $ millions? (one decimal)</t>
        </is>
      </c>
      <c r="E28" s="10" t="n"/>
      <c r="F28" s="8" t="inlineStr">
        <is>
          <t>± 0.05</t>
        </is>
      </c>
      <c r="G28" s="11">
        <f>IF(E28="","",IF(ISNUMBER(E28),IF(ABS(E28-'3. Marking'!E28)&lt;='3. Marking'!F28+1E-9,"Right","Wrong"),"Enter a number"))</f>
        <v/>
      </c>
    </row>
    <row r="29" ht="75" customHeight="1">
      <c r="B29" s="8" t="n">
        <v>25</v>
      </c>
      <c r="C29" s="9" t="inlineStr">
        <is>
          <t>Ch 11 Three valuations</t>
        </is>
      </c>
      <c r="D29" s="9" t="inlineStr">
        <is>
          <t>Which party argues the management case of 1,170 million?
A) The unsecured creditors' committee
B) The first-lien ad hoc group
C) The receivables buyer
D) The DIP lender</t>
        </is>
      </c>
      <c r="E29" s="10" t="n"/>
      <c r="F29" s="8" t="inlineStr">
        <is>
          <t>letter</t>
        </is>
      </c>
      <c r="G29" s="11">
        <f>IF(E29="","",IF(ISNUMBER(SEARCH(UPPER(TRIM(E29)),"ABCD"))*(LEN(TRIM(E29))=1),IF(UPPER(TRIM(E29))='3. Marking'!E29,"Right","Wrong"),"Enter A, B, C or D"))</f>
        <v/>
      </c>
    </row>
    <row r="30" ht="30" customHeight="1">
      <c r="B30" s="8" t="n">
        <v>26</v>
      </c>
      <c r="C30" s="9" t="inlineStr">
        <is>
          <t>Ch 12 The waterfall</t>
        </is>
      </c>
      <c r="D30" s="9" t="inlineStr">
        <is>
          <t>In the waterfall at the plan value of 975, what does the first lien recover, in percent of its claim? (one decimal)</t>
        </is>
      </c>
      <c r="E30" s="10" t="n"/>
      <c r="F30" s="8" t="inlineStr">
        <is>
          <t>± 0.05</t>
        </is>
      </c>
      <c r="G30" s="11">
        <f>IF(E30="","",IF(ISNUMBER(E30),IF(ABS(E30-'3. Marking'!E30)&lt;='3. Marking'!F30+1E-9,"Right","Wrong"),"Enter a number"))</f>
        <v/>
      </c>
    </row>
    <row r="31" ht="30" customHeight="1">
      <c r="B31" s="8" t="n">
        <v>27</v>
      </c>
      <c r="C31" s="9" t="inlineStr">
        <is>
          <t>Ch 12 The waterfall</t>
        </is>
      </c>
      <c r="D31" s="9" t="inlineStr">
        <is>
          <t>Above what enterprise value is the first lien paid in full in the waterfall, in $ millions? (one decimal)</t>
        </is>
      </c>
      <c r="E31" s="10" t="n"/>
      <c r="F31" s="8" t="inlineStr">
        <is>
          <t>± 0.05</t>
        </is>
      </c>
      <c r="G31" s="11">
        <f>IF(E31="","",IF(ISNUMBER(E31),IF(ABS(E31-'3. Marking'!E31)&lt;='3. Marking'!F31+1E-9,"Right","Wrong"),"Enter a number"))</f>
        <v/>
      </c>
    </row>
    <row r="32" ht="75" customHeight="1">
      <c r="B32" s="8" t="n">
        <v>28</v>
      </c>
      <c r="C32" s="9" t="inlineStr">
        <is>
          <t>Ch 12 The waterfall</t>
        </is>
      </c>
      <c r="D32" s="9" t="inlineStr">
        <is>
          <t>At the management value of 1,170 million, which class is the fulcrum?
A) The general unsecured class: the first lien is paid in full above 1,106.5
B) The DIP facility
C) The sponsor's equity
D) The first lien, just short of being paid in full</t>
        </is>
      </c>
      <c r="E32" s="10" t="n"/>
      <c r="F32" s="8" t="inlineStr">
        <is>
          <t>letter</t>
        </is>
      </c>
      <c r="G32" s="11">
        <f>IF(E32="","",IF(ISNUMBER(SEARCH(UPPER(TRIM(E32)),"ABCD"))*(LEN(TRIM(E32))=1),IF(UPPER(TRIM(E32))='3. Marking'!E32,"Right","Wrong"),"Enter A, B, C or D"))</f>
        <v/>
      </c>
    </row>
    <row r="33" ht="75" customHeight="1">
      <c r="B33" s="8" t="n">
        <v>29</v>
      </c>
      <c r="C33" s="9" t="inlineStr">
        <is>
          <t>Ch 12 The waterfall</t>
        </is>
      </c>
      <c r="D33" s="9" t="inlineStr">
        <is>
          <t>At the plan value, what does moving the unencumbered share from 8 to 16 percent do to the unsecured recovery?
A) Raises it to 53.7%
B) Raises it from 10.6% to 20.5%, still less than the 27.9% that winning the valuation would bring
C) Takes it to zero
D) Nothing: the pool stays at 10.6%</t>
        </is>
      </c>
      <c r="E33" s="10" t="n"/>
      <c r="F33" s="8" t="inlineStr">
        <is>
          <t>letter</t>
        </is>
      </c>
      <c r="G33" s="11">
        <f>IF(E33="","",IF(ISNUMBER(SEARCH(UPPER(TRIM(E33)),"ABCD"))*(LEN(TRIM(E33))=1),IF(UPPER(TRIM(E33))='3. Marking'!E33,"Right","Wrong"),"Enter A, B, C or D"))</f>
        <v/>
      </c>
    </row>
    <row r="34" ht="30" customHeight="1">
      <c r="B34" s="8" t="n">
        <v>30</v>
      </c>
      <c r="C34" s="9" t="inlineStr">
        <is>
          <t>Ch 13 The DIP and time in court</t>
        </is>
      </c>
      <c r="D34" s="9" t="inlineStr">
        <is>
          <t>What is the extra cost of a 39-week free-fall case over Brantwell's 12-week contested prepackaged case, in $ millions? (one decimal)</t>
        </is>
      </c>
      <c r="E34" s="10" t="n"/>
      <c r="F34" s="8" t="inlineStr">
        <is>
          <t>± 0.05</t>
        </is>
      </c>
      <c r="G34" s="11">
        <f>IF(E34="","",IF(ISNUMBER(E34),IF(ABS(E34-'3. Marking'!E34)&lt;='3. Marking'!F34+1E-9,"Right","Wrong"),"Enter a number"))</f>
        <v/>
      </c>
    </row>
    <row r="35" ht="75" customHeight="1">
      <c r="B35" s="8" t="n">
        <v>31</v>
      </c>
      <c r="C35" s="9" t="inlineStr">
        <is>
          <t>Ch 13 The DIP and time in court</t>
        </is>
      </c>
      <c r="D35" s="9" t="inlineStr">
        <is>
          <t>Why does Brantwell's case last 12 weeks rather than the 7 of an uncontested prepackaged case?
A) The DIP of 65 million runs out after 7 weeks
B) The first lien needs time to sell the business
C) The votes are solicited after the filing
D) Class 4 votes against the plan and contests confirmation, so the plan must be confirmed over its objection</t>
        </is>
      </c>
      <c r="E35" s="10" t="n"/>
      <c r="F35" s="8" t="inlineStr">
        <is>
          <t>letter</t>
        </is>
      </c>
      <c r="G35" s="11">
        <f>IF(E35="","",IF(ISNUMBER(SEARCH(UPPER(TRIM(E35)),"ABCD"))*(LEN(TRIM(E35))=1),IF(UPPER(TRIM(E35))='3. Marking'!E35,"Right","Wrong"),"Enter A, B, C or D"))</f>
        <v/>
      </c>
    </row>
    <row r="36" ht="30" customHeight="1">
      <c r="B36" s="8" t="n">
        <v>32</v>
      </c>
      <c r="C36" s="9" t="inlineStr">
        <is>
          <t>Ch 14 The plan</t>
        </is>
      </c>
      <c r="D36" s="9" t="inlineStr">
        <is>
          <t>After the discount, the backstop and the MIP, what is one fully diluted unit of plan value worth? (four decimals)</t>
        </is>
      </c>
      <c r="E36" s="10" t="n"/>
      <c r="F36" s="8" t="inlineStr">
        <is>
          <t>± 5e-05</t>
        </is>
      </c>
      <c r="G36" s="11">
        <f>IF(E36="","",IF(ISNUMBER(E36),IF(ABS(E36-'3. Marking'!E36)&lt;='3. Marking'!F36+1E-9,"Right","Wrong"),"Enter a number"))</f>
        <v/>
      </c>
    </row>
    <row r="37" ht="30" customHeight="1">
      <c r="B37" s="8" t="n">
        <v>33</v>
      </c>
      <c r="C37" s="9" t="inlineStr">
        <is>
          <t>Ch 14 The plan</t>
        </is>
      </c>
      <c r="D37" s="9" t="inlineStr">
        <is>
          <t>Under the plan, fully diluted, what does the first lien recover at the plan value, in percent of its claim? (one decimal)</t>
        </is>
      </c>
      <c r="E37" s="10" t="n"/>
      <c r="F37" s="8" t="inlineStr">
        <is>
          <t>± 0.05</t>
        </is>
      </c>
      <c r="G37" s="11">
        <f>IF(E37="","",IF(ISNUMBER(E37),IF(ABS(E37-'3. Marking'!E37)&lt;='3. Marking'!F37+1E-9,"Right","Wrong"),"Enter a number"))</f>
        <v/>
      </c>
    </row>
    <row r="38" ht="75" customHeight="1">
      <c r="B38" s="8" t="n">
        <v>34</v>
      </c>
      <c r="C38" s="9" t="inlineStr">
        <is>
          <t>Ch 14 The plan</t>
        </is>
      </c>
      <c r="D38" s="9" t="inlineStr">
        <is>
          <t>Why does Class 4 reject the plan?
A) The ad hoc group voted against it
B) It fails by number and passes by amount
C) It passes by number (61.2%) and fails by amount (41.8%)
D) Too few holders voted for the vote to count</t>
        </is>
      </c>
      <c r="E38" s="10" t="n"/>
      <c r="F38" s="8" t="inlineStr">
        <is>
          <t>letter</t>
        </is>
      </c>
      <c r="G38" s="11">
        <f>IF(E38="","",IF(ISNUMBER(SEARCH(UPPER(TRIM(E38)),"ABCD"))*(LEN(TRIM(E38))=1),IF(UPPER(TRIM(E38))='3. Marking'!E38,"Right","Wrong"),"Enter A, B, C or D"))</f>
        <v/>
      </c>
    </row>
    <row r="39" ht="75" customHeight="1">
      <c r="B39" s="8" t="n">
        <v>35</v>
      </c>
      <c r="C39" s="9" t="inlineStr">
        <is>
          <t>Ch 14 The plan</t>
        </is>
      </c>
      <c r="D39" s="9" t="inlineStr">
        <is>
          <t>In Brantwell's plan, the MIP reserve of 8 percent is 8 percent of what?
A) What the creditors receive in equity
B) The exit debt
C) The first lien's equity only
D) The fully diluted equity, after the rights offering, the backstop and the reserve itself</t>
        </is>
      </c>
      <c r="E39" s="10" t="n"/>
      <c r="F39" s="8" t="inlineStr">
        <is>
          <t>letter</t>
        </is>
      </c>
      <c r="G39" s="11">
        <f>IF(E39="","",IF(ISNUMBER(SEARCH(UPPER(TRIM(E39)),"ABCD"))*(LEN(TRIM(E39))=1),IF(UPPER(TRIM(E39))='3. Marking'!E39,"Right","Wrong"),"Enter A, B, C or D"))</f>
        <v/>
      </c>
    </row>
    <row r="40" ht="30" customHeight="1">
      <c r="B40" s="8" t="n">
        <v>36</v>
      </c>
      <c r="C40" s="9" t="inlineStr">
        <is>
          <t>Ch 15 The structure after</t>
        </is>
      </c>
      <c r="D40" s="9" t="inlineStr">
        <is>
          <t>After emergence, how far can EBITDA fall before free cash flow reaches zero, in percent? (one decimal)</t>
        </is>
      </c>
      <c r="E40" s="10" t="n"/>
      <c r="F40" s="8" t="inlineStr">
        <is>
          <t>± 0.05</t>
        </is>
      </c>
      <c r="G40" s="11">
        <f>IF(E40="","",IF(ISNUMBER(E40),IF(ABS(E40-'3. Marking'!E40)&lt;='3. Marking'!F40+1E-9,"Right","Wrong"),"Enter a number"))</f>
        <v/>
      </c>
    </row>
    <row r="41" ht="75" customHeight="1">
      <c r="B41" s="8" t="n">
        <v>37</v>
      </c>
      <c r="C41" s="9" t="inlineStr">
        <is>
          <t>Ch 15 The structure after</t>
        </is>
      </c>
      <c r="D41" s="9" t="inlineStr">
        <is>
          <t>Which capacity test binds the exit debt?
A) None: the plan borrows its full capacity
B) Leverage of 3.5 times year-1 lender EBITDA: 483.0
C) Free cash flow of 8% of debt: 512.0
D) Fixed-charge cover of 1.75 times: 636.4</t>
        </is>
      </c>
      <c r="E41" s="10" t="n"/>
      <c r="F41" s="8" t="inlineStr">
        <is>
          <t>letter</t>
        </is>
      </c>
      <c r="G41" s="11">
        <f>IF(E41="","",IF(ISNUMBER(SEARCH(UPPER(TRIM(E41)),"ABCD"))*(LEN(TRIM(E41))=1),IF(UPPER(TRIM(E41))='3. Marking'!E41,"Right","Wrong"),"Enter A, B, C or D"))</f>
        <v/>
      </c>
    </row>
    <row r="42" ht="75" customHeight="1">
      <c r="B42" s="8" t="n">
        <v>38</v>
      </c>
      <c r="C42" s="9" t="inlineStr">
        <is>
          <t>Ch 16 The UK and Europe</t>
        </is>
      </c>
      <c r="D42" s="9" t="inlineStr">
        <is>
          <t>Brantwell's Class 4 votes 41.8 percent by amount. Under a 75 percent threshold, what happens?
A) It rejects; whether it can be bound depends on the cross-class mechanism and its comparator
B) It accepts, because it passes by number
C) It accepts, because the UK restructuring plan has no numerosity test
D) The plan fails in every jurisdiction</t>
        </is>
      </c>
      <c r="E42" s="10" t="n"/>
      <c r="F42" s="8" t="inlineStr">
        <is>
          <t>letter</t>
        </is>
      </c>
      <c r="G42" s="11">
        <f>IF(E42="","",IF(ISNUMBER(SEARCH(UPPER(TRIM(E42)),"ABCD"))*(LEN(TRIM(E42))=1),IF(UPPER(TRIM(E42))='3. Marking'!E42,"Right","Wrong"),"Enter A, B, C or D"))</f>
        <v/>
      </c>
    </row>
    <row r="43" ht="75" customHeight="1">
      <c r="B43" s="8" t="n">
        <v>39</v>
      </c>
      <c r="C43" s="9" t="inlineStr">
        <is>
          <t>Ch 16 The UK and Europe</t>
        </is>
      </c>
      <c r="D43" s="9" t="inlineStr">
        <is>
          <t>Before counting a European "two-thirds" or "75 percent", what should you ask?
A) Whether the plan is prepackaged
B) Whether the sponsor supports the plan
C) The base of the percentage: of those voting, of votes cast, of voting rights, or of all claims
D) Which currency the claims are in</t>
        </is>
      </c>
      <c r="E43" s="10" t="n"/>
      <c r="F43" s="8" t="inlineStr">
        <is>
          <t>letter</t>
        </is>
      </c>
      <c r="G43" s="11">
        <f>IF(E43="","",IF(ISNUMBER(SEARCH(UPPER(TRIM(E43)),"ABCD"))*(LEN(TRIM(E43))=1),IF(UPPER(TRIM(E43))='3. Marking'!E43,"Right","Wrong"),"Enter A, B, C or D"))</f>
        <v/>
      </c>
    </row>
    <row r="44" ht="75" customHeight="1">
      <c r="B44" s="8" t="n">
        <v>40</v>
      </c>
      <c r="C44" s="9" t="inlineStr">
        <is>
          <t>Appendices B and C</t>
        </is>
      </c>
      <c r="D44" s="9" t="inlineStr">
        <is>
          <t>In the weekly roll-forward of Appendix B, what is the first step?
A) Add week 14 by copying week 13
B) Send the package to the lenders
C) Update the valuation
D) Replace last week's forecast with actuals and reset opening cash to the reconciled bank balance</t>
        </is>
      </c>
      <c r="E44" s="10" t="n"/>
      <c r="F44" s="8" t="inlineStr">
        <is>
          <t>letter</t>
        </is>
      </c>
      <c r="G44" s="11">
        <f>IF(E44="","",IF(ISNUMBER(SEARCH(UPPER(TRIM(E44)),"ABCD"))*(LEN(TRIM(E44))=1),IF(UPPER(TRIM(E44))='3. Marking'!E44,"Right","Wrong"),"Enter A, B, C or D"))</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B2:F26"/>
  <sheetViews>
    <sheetView showGridLines="0" workbookViewId="0">
      <selection activeCell="A1" sqref="A1"/>
    </sheetView>
  </sheetViews>
  <sheetFormatPr baseColWidth="8" defaultRowHeight="15"/>
  <cols>
    <col width="2" customWidth="1" min="1" max="1"/>
    <col width="34" customWidth="1" min="2" max="2"/>
    <col width="30" customWidth="1" min="3" max="3"/>
    <col width="12" customWidth="1" min="4" max="4"/>
    <col width="12" customWidth="1" min="5" max="5"/>
    <col width="12" customWidth="1" min="6" max="6"/>
  </cols>
  <sheetData>
    <row r="1" ht="6" customHeight="1"/>
    <row r="2">
      <c r="B2" s="4" t="inlineStr">
        <is>
          <t>Your score, and where to revise</t>
        </is>
      </c>
    </row>
    <row r="4">
      <c r="B4" s="12" t="inlineStr">
        <is>
          <t>Score</t>
        </is>
      </c>
      <c r="C4" s="13">
        <f>IF(D26=0,"",E26&amp;" / "&amp;D26)</f>
        <v/>
      </c>
    </row>
    <row r="5">
      <c r="B5" s="14" t="inlineStr">
        <is>
          <t>Answered out of 40</t>
        </is>
      </c>
      <c r="C5" s="15">
        <f>D26</f>
        <v/>
      </c>
    </row>
    <row r="6">
      <c r="B6" s="14" t="inlineStr">
        <is>
          <t>Revise first: the chapter with the most faults</t>
        </is>
      </c>
      <c r="C6" s="16">
        <f>IF(MAX(F9:F25)=0,"",INDEX(B9:B25,MATCH(MAX(F9:F25),F9:F25,0)))</f>
        <v/>
      </c>
    </row>
    <row r="8" ht="22" customHeight="1">
      <c r="B8" s="6" t="inlineStr">
        <is>
          <t>Chapter</t>
        </is>
      </c>
      <c r="C8" s="7" t="inlineStr">
        <is>
          <t>Questions</t>
        </is>
      </c>
      <c r="D8" s="7" t="inlineStr">
        <is>
          <t>Answered</t>
        </is>
      </c>
      <c r="E8" s="7" t="inlineStr">
        <is>
          <t>Right</t>
        </is>
      </c>
      <c r="F8" s="7" t="inlineStr">
        <is>
          <t>Faults</t>
        </is>
      </c>
    </row>
    <row r="9">
      <c r="B9" s="14" t="inlineStr">
        <is>
          <t>Ch 1 The four clocks</t>
        </is>
      </c>
      <c r="C9" s="17">
        <f>COUNTIF('1. Questions'!$C$5:$C$44,B9)</f>
        <v/>
      </c>
      <c r="D9" s="17">
        <f>COUNTIFS('1. Questions'!$C$5:$C$44,B9,'1. Questions'!$E$5:$E$44,"&lt;&gt;")</f>
        <v/>
      </c>
      <c r="E9" s="17">
        <f>COUNTIFS('1. Questions'!$C$5:$C$44,B9,'1. Questions'!$G$5:$G$44,"Right")</f>
        <v/>
      </c>
      <c r="F9" s="18">
        <f>D9-E9</f>
        <v/>
      </c>
    </row>
    <row r="10">
      <c r="B10" s="14" t="inlineStr">
        <is>
          <t>Ch 2 The 13-week cash flow</t>
        </is>
      </c>
      <c r="C10" s="17">
        <f>COUNTIF('1. Questions'!$C$5:$C$44,B10)</f>
        <v/>
      </c>
      <c r="D10" s="17">
        <f>COUNTIFS('1. Questions'!$C$5:$C$44,B10,'1. Questions'!$E$5:$E$44,"&lt;&gt;")</f>
        <v/>
      </c>
      <c r="E10" s="17">
        <f>COUNTIFS('1. Questions'!$C$5:$C$44,B10,'1. Questions'!$G$5:$G$44,"Right")</f>
        <v/>
      </c>
      <c r="F10" s="18">
        <f>D10-E10</f>
        <v/>
      </c>
    </row>
    <row r="11">
      <c r="B11" s="14" t="inlineStr">
        <is>
          <t>Ch 3 Liquidity vs availability</t>
        </is>
      </c>
      <c r="C11" s="17">
        <f>COUNTIF('1. Questions'!$C$5:$C$44,B11)</f>
        <v/>
      </c>
      <c r="D11" s="17">
        <f>COUNTIFS('1. Questions'!$C$5:$C$44,B11,'1. Questions'!$E$5:$E$44,"&lt;&gt;")</f>
        <v/>
      </c>
      <c r="E11" s="17">
        <f>COUNTIFS('1. Questions'!$C$5:$C$44,B11,'1. Questions'!$G$5:$G$44,"Right")</f>
        <v/>
      </c>
      <c r="F11" s="18">
        <f>D11-E11</f>
        <v/>
      </c>
    </row>
    <row r="12">
      <c r="B12" s="14" t="inlineStr">
        <is>
          <t>Ch 4 Buying weeks</t>
        </is>
      </c>
      <c r="C12" s="17">
        <f>COUNTIF('1. Questions'!$C$5:$C$44,B12)</f>
        <v/>
      </c>
      <c r="D12" s="17">
        <f>COUNTIFS('1. Questions'!$C$5:$C$44,B12,'1. Questions'!$E$5:$E$44,"&lt;&gt;")</f>
        <v/>
      </c>
      <c r="E12" s="17">
        <f>COUNTIFS('1. Questions'!$C$5:$C$44,B12,'1. Questions'!$G$5:$G$44,"Right")</f>
        <v/>
      </c>
      <c r="F12" s="18">
        <f>D12-E12</f>
        <v/>
      </c>
    </row>
    <row r="13">
      <c r="B13" s="14" t="inlineStr">
        <is>
          <t>Ch 5 The grace period</t>
        </is>
      </c>
      <c r="C13" s="17">
        <f>COUNTIF('1. Questions'!$C$5:$C$44,B13)</f>
        <v/>
      </c>
      <c r="D13" s="17">
        <f>COUNTIFS('1. Questions'!$C$5:$C$44,B13,'1. Questions'!$E$5:$E$44,"&lt;&gt;")</f>
        <v/>
      </c>
      <c r="E13" s="17">
        <f>COUNTIFS('1. Questions'!$C$5:$C$44,B13,'1. Questions'!$G$5:$G$44,"Right")</f>
        <v/>
      </c>
      <c r="F13" s="18">
        <f>D13-E13</f>
        <v/>
      </c>
    </row>
    <row r="14">
      <c r="B14" s="14" t="inlineStr">
        <is>
          <t>Ch 6 Amend and extend</t>
        </is>
      </c>
      <c r="C14" s="17">
        <f>COUNTIF('1. Questions'!$C$5:$C$44,B14)</f>
        <v/>
      </c>
      <c r="D14" s="17">
        <f>COUNTIFS('1. Questions'!$C$5:$C$44,B14,'1. Questions'!$E$5:$E$44,"&lt;&gt;")</f>
        <v/>
      </c>
      <c r="E14" s="17">
        <f>COUNTIFS('1. Questions'!$C$5:$C$44,B14,'1. Questions'!$G$5:$G$44,"Right")</f>
        <v/>
      </c>
      <c r="F14" s="18">
        <f>D14-E14</f>
        <v/>
      </c>
    </row>
    <row r="15">
      <c r="B15" s="14" t="inlineStr">
        <is>
          <t>Ch 7 The discounted exchange</t>
        </is>
      </c>
      <c r="C15" s="17">
        <f>COUNTIF('1. Questions'!$C$5:$C$44,B15)</f>
        <v/>
      </c>
      <c r="D15" s="17">
        <f>COUNTIFS('1. Questions'!$C$5:$C$44,B15,'1. Questions'!$E$5:$E$44,"&lt;&gt;")</f>
        <v/>
      </c>
      <c r="E15" s="17">
        <f>COUNTIFS('1. Questions'!$C$5:$C$44,B15,'1. Questions'!$G$5:$G$44,"Right")</f>
        <v/>
      </c>
      <c r="F15" s="18">
        <f>D15-E15</f>
        <v/>
      </c>
    </row>
    <row r="16">
      <c r="B16" s="14" t="inlineStr">
        <is>
          <t>Ch 8 The uptier</t>
        </is>
      </c>
      <c r="C16" s="17">
        <f>COUNTIF('1. Questions'!$C$5:$C$44,B16)</f>
        <v/>
      </c>
      <c r="D16" s="17">
        <f>COUNTIFS('1. Questions'!$C$5:$C$44,B16,'1. Questions'!$E$5:$E$44,"&lt;&gt;")</f>
        <v/>
      </c>
      <c r="E16" s="17">
        <f>COUNTIFS('1. Questions'!$C$5:$C$44,B16,'1. Questions'!$G$5:$G$44,"Right")</f>
        <v/>
      </c>
      <c r="F16" s="18">
        <f>D16-E16</f>
        <v/>
      </c>
    </row>
    <row r="17">
      <c r="B17" s="14" t="inlineStr">
        <is>
          <t>Ch 9 The drop-down</t>
        </is>
      </c>
      <c r="C17" s="17">
        <f>COUNTIF('1. Questions'!$C$5:$C$44,B17)</f>
        <v/>
      </c>
      <c r="D17" s="17">
        <f>COUNTIFS('1. Questions'!$C$5:$C$44,B17,'1. Questions'!$E$5:$E$44,"&lt;&gt;")</f>
        <v/>
      </c>
      <c r="E17" s="17">
        <f>COUNTIFS('1. Questions'!$C$5:$C$44,B17,'1. Questions'!$G$5:$G$44,"Right")</f>
        <v/>
      </c>
      <c r="F17" s="18">
        <f>D17-E17</f>
        <v/>
      </c>
    </row>
    <row r="18">
      <c r="B18" s="14" t="inlineStr">
        <is>
          <t>Ch 10 The re-default test</t>
        </is>
      </c>
      <c r="C18" s="17">
        <f>COUNTIF('1. Questions'!$C$5:$C$44,B18)</f>
        <v/>
      </c>
      <c r="D18" s="17">
        <f>COUNTIFS('1. Questions'!$C$5:$C$44,B18,'1. Questions'!$E$5:$E$44,"&lt;&gt;")</f>
        <v/>
      </c>
      <c r="E18" s="17">
        <f>COUNTIFS('1. Questions'!$C$5:$C$44,B18,'1. Questions'!$G$5:$G$44,"Right")</f>
        <v/>
      </c>
      <c r="F18" s="18">
        <f>D18-E18</f>
        <v/>
      </c>
    </row>
    <row r="19">
      <c r="B19" s="14" t="inlineStr">
        <is>
          <t>Ch 11 Three valuations</t>
        </is>
      </c>
      <c r="C19" s="17">
        <f>COUNTIF('1. Questions'!$C$5:$C$44,B19)</f>
        <v/>
      </c>
      <c r="D19" s="17">
        <f>COUNTIFS('1. Questions'!$C$5:$C$44,B19,'1. Questions'!$E$5:$E$44,"&lt;&gt;")</f>
        <v/>
      </c>
      <c r="E19" s="17">
        <f>COUNTIFS('1. Questions'!$C$5:$C$44,B19,'1. Questions'!$G$5:$G$44,"Right")</f>
        <v/>
      </c>
      <c r="F19" s="18">
        <f>D19-E19</f>
        <v/>
      </c>
    </row>
    <row r="20">
      <c r="B20" s="14" t="inlineStr">
        <is>
          <t>Ch 12 The waterfall</t>
        </is>
      </c>
      <c r="C20" s="17">
        <f>COUNTIF('1. Questions'!$C$5:$C$44,B20)</f>
        <v/>
      </c>
      <c r="D20" s="17">
        <f>COUNTIFS('1. Questions'!$C$5:$C$44,B20,'1. Questions'!$E$5:$E$44,"&lt;&gt;")</f>
        <v/>
      </c>
      <c r="E20" s="17">
        <f>COUNTIFS('1. Questions'!$C$5:$C$44,B20,'1. Questions'!$G$5:$G$44,"Right")</f>
        <v/>
      </c>
      <c r="F20" s="18">
        <f>D20-E20</f>
        <v/>
      </c>
    </row>
    <row r="21">
      <c r="B21" s="14" t="inlineStr">
        <is>
          <t>Ch 13 The DIP and time in court</t>
        </is>
      </c>
      <c r="C21" s="17">
        <f>COUNTIF('1. Questions'!$C$5:$C$44,B21)</f>
        <v/>
      </c>
      <c r="D21" s="17">
        <f>COUNTIFS('1. Questions'!$C$5:$C$44,B21,'1. Questions'!$E$5:$E$44,"&lt;&gt;")</f>
        <v/>
      </c>
      <c r="E21" s="17">
        <f>COUNTIFS('1. Questions'!$C$5:$C$44,B21,'1. Questions'!$G$5:$G$44,"Right")</f>
        <v/>
      </c>
      <c r="F21" s="18">
        <f>D21-E21</f>
        <v/>
      </c>
    </row>
    <row r="22">
      <c r="B22" s="14" t="inlineStr">
        <is>
          <t>Ch 14 The plan</t>
        </is>
      </c>
      <c r="C22" s="17">
        <f>COUNTIF('1. Questions'!$C$5:$C$44,B22)</f>
        <v/>
      </c>
      <c r="D22" s="17">
        <f>COUNTIFS('1. Questions'!$C$5:$C$44,B22,'1. Questions'!$E$5:$E$44,"&lt;&gt;")</f>
        <v/>
      </c>
      <c r="E22" s="17">
        <f>COUNTIFS('1. Questions'!$C$5:$C$44,B22,'1. Questions'!$G$5:$G$44,"Right")</f>
        <v/>
      </c>
      <c r="F22" s="18">
        <f>D22-E22</f>
        <v/>
      </c>
    </row>
    <row r="23">
      <c r="B23" s="14" t="inlineStr">
        <is>
          <t>Ch 15 The structure after</t>
        </is>
      </c>
      <c r="C23" s="17">
        <f>COUNTIF('1. Questions'!$C$5:$C$44,B23)</f>
        <v/>
      </c>
      <c r="D23" s="17">
        <f>COUNTIFS('1. Questions'!$C$5:$C$44,B23,'1. Questions'!$E$5:$E$44,"&lt;&gt;")</f>
        <v/>
      </c>
      <c r="E23" s="17">
        <f>COUNTIFS('1. Questions'!$C$5:$C$44,B23,'1. Questions'!$G$5:$G$44,"Right")</f>
        <v/>
      </c>
      <c r="F23" s="18">
        <f>D23-E23</f>
        <v/>
      </c>
    </row>
    <row r="24">
      <c r="B24" s="14" t="inlineStr">
        <is>
          <t>Ch 16 The UK and Europe</t>
        </is>
      </c>
      <c r="C24" s="17">
        <f>COUNTIF('1. Questions'!$C$5:$C$44,B24)</f>
        <v/>
      </c>
      <c r="D24" s="17">
        <f>COUNTIFS('1. Questions'!$C$5:$C$44,B24,'1. Questions'!$E$5:$E$44,"&lt;&gt;")</f>
        <v/>
      </c>
      <c r="E24" s="17">
        <f>COUNTIFS('1. Questions'!$C$5:$C$44,B24,'1. Questions'!$G$5:$G$44,"Right")</f>
        <v/>
      </c>
      <c r="F24" s="18">
        <f>D24-E24</f>
        <v/>
      </c>
    </row>
    <row r="25">
      <c r="B25" s="14" t="inlineStr">
        <is>
          <t>Appendices B and C</t>
        </is>
      </c>
      <c r="C25" s="17">
        <f>COUNTIF('1. Questions'!$C$5:$C$44,B25)</f>
        <v/>
      </c>
      <c r="D25" s="17">
        <f>COUNTIFS('1. Questions'!$C$5:$C$44,B25,'1. Questions'!$E$5:$E$44,"&lt;&gt;")</f>
        <v/>
      </c>
      <c r="E25" s="17">
        <f>COUNTIFS('1. Questions'!$C$5:$C$44,B25,'1. Questions'!$G$5:$G$44,"Right")</f>
        <v/>
      </c>
      <c r="F25" s="18">
        <f>D25-E25</f>
        <v/>
      </c>
    </row>
    <row r="26">
      <c r="B26" s="12" t="inlineStr">
        <is>
          <t>Total</t>
        </is>
      </c>
      <c r="C26" s="18">
        <f>SUM(C9:C25)</f>
        <v/>
      </c>
      <c r="D26" s="18">
        <f>SUM(D9:D25)</f>
        <v/>
      </c>
      <c r="E26" s="18">
        <f>SUM(E9:E25)</f>
        <v/>
      </c>
      <c r="F26" s="18">
        <f>SUM(F9:F25)</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B2:G44"/>
  <sheetViews>
    <sheetView showGridLines="0" workbookViewId="0">
      <selection activeCell="A1" sqref="A1"/>
    </sheetView>
  </sheetViews>
  <sheetFormatPr baseColWidth="8" defaultRowHeight="15"/>
  <cols>
    <col width="2" customWidth="1" min="1" max="1"/>
    <col width="5" customWidth="1" min="2" max="2"/>
    <col width="26" customWidth="1" min="3" max="3"/>
    <col width="8" customWidth="1" min="4" max="4"/>
    <col width="12" customWidth="1" min="5" max="5"/>
    <col width="11" customWidth="1" min="6" max="6"/>
    <col width="100" customWidth="1" min="7" max="7"/>
  </cols>
  <sheetData>
    <row r="1" ht="6" customHeight="1"/>
    <row r="2">
      <c r="B2" s="4" t="inlineStr">
        <is>
          <t>Marking: the answer and the reason for each</t>
        </is>
      </c>
    </row>
    <row r="3">
      <c r="B3" s="5" t="inlineStr">
        <is>
          <t>Look only when you have tried.</t>
        </is>
      </c>
    </row>
    <row r="4" ht="22" customHeight="1">
      <c r="B4" s="6" t="inlineStr">
        <is>
          <t>#</t>
        </is>
      </c>
      <c r="C4" s="7" t="inlineStr">
        <is>
          <t>Chapter</t>
        </is>
      </c>
      <c r="D4" s="7" t="inlineStr">
        <is>
          <t>Type</t>
        </is>
      </c>
      <c r="E4" s="7" t="inlineStr">
        <is>
          <t>Answer</t>
        </is>
      </c>
      <c r="F4" s="7" t="inlineStr">
        <is>
          <t>Tolerance</t>
        </is>
      </c>
      <c r="G4" s="7" t="inlineStr">
        <is>
          <t>Why</t>
        </is>
      </c>
    </row>
    <row r="5" ht="30" customHeight="1">
      <c r="B5" s="8" t="n">
        <v>1</v>
      </c>
      <c r="C5" s="9" t="inlineStr">
        <is>
          <t>Ch 1 The four clocks</t>
        </is>
      </c>
      <c r="D5" s="14" t="inlineStr">
        <is>
          <t>number</t>
        </is>
      </c>
      <c r="E5" s="19" t="n">
        <v>10.23</v>
      </c>
      <c r="F5" s="8" t="n">
        <v>0.005</v>
      </c>
      <c r="G5" s="9" t="inlineStr">
        <is>
          <t>1,350 / 132 = 10.23 times.</t>
        </is>
      </c>
    </row>
    <row r="6" ht="30" customHeight="1">
      <c r="B6" s="8" t="n">
        <v>2</v>
      </c>
      <c r="C6" s="9" t="inlineStr">
        <is>
          <t>Ch 1 The four clocks</t>
        </is>
      </c>
      <c r="D6" s="14" t="inlineStr">
        <is>
          <t>number</t>
        </is>
      </c>
      <c r="E6" s="19" t="n">
        <v>6.86</v>
      </c>
      <c r="F6" s="8" t="n">
        <v>0.005</v>
      </c>
      <c r="G6" s="9" t="inlineStr">
        <is>
          <t>(950 - 45) / 132 = 6.86 times, against a covenant level of 6.50 times.</t>
        </is>
      </c>
    </row>
    <row r="7" ht="30" customHeight="1">
      <c r="B7" s="8" t="n">
        <v>3</v>
      </c>
      <c r="C7" s="9" t="inlineStr">
        <is>
          <t>Ch 1 The four clocks</t>
        </is>
      </c>
      <c r="D7" s="14" t="inlineStr">
        <is>
          <t>letter</t>
        </is>
      </c>
      <c r="E7" s="8" t="inlineStr">
        <is>
          <t>B</t>
        </is>
      </c>
      <c r="F7" s="8" t="inlineStr"/>
      <c r="G7" s="9" t="inlineStr">
        <is>
          <t>Chapter 1: the cash balance says what the company holds today; the four clocks say when that stops being enough, and in what order.</t>
        </is>
      </c>
    </row>
    <row r="8" ht="30" customHeight="1">
      <c r="B8" s="8" t="n">
        <v>4</v>
      </c>
      <c r="C8" s="9" t="inlineStr">
        <is>
          <t>Ch 2 The 13-week cash flow</t>
        </is>
      </c>
      <c r="D8" s="14" t="inlineStr">
        <is>
          <t>number</t>
        </is>
      </c>
      <c r="E8" s="19" t="n">
        <v>16.36</v>
      </c>
      <c r="F8" s="8" t="n">
        <v>0.005</v>
      </c>
      <c r="G8" s="9" t="inlineStr">
        <is>
          <t>Receipts 256.60 less operating disbursements, capex and tax 240.24 = 16.36. The plant works; the structure does not.</t>
        </is>
      </c>
    </row>
    <row r="9" ht="30" customHeight="1">
      <c r="B9" s="8" t="n">
        <v>5</v>
      </c>
      <c r="C9" s="9" t="inlineStr">
        <is>
          <t>Ch 2 The 13-week cash flow</t>
        </is>
      </c>
      <c r="D9" s="14" t="inlineStr">
        <is>
          <t>letter</t>
        </is>
      </c>
      <c r="E9" s="8" t="inlineStr">
        <is>
          <t>C</t>
        </is>
      </c>
      <c r="F9" s="8" t="inlineStr"/>
      <c r="G9" s="9" t="inlineStr">
        <is>
          <t>Chapter 2: a favorable timing variance is not good news; it is bad news for the following week, delivered early. The swing between weeks 2 and 3 contains a timing difference netting to -0.40.</t>
        </is>
      </c>
    </row>
    <row r="10" ht="30" customHeight="1">
      <c r="B10" s="8" t="n">
        <v>6</v>
      </c>
      <c r="C10" s="9" t="inlineStr">
        <is>
          <t>Ch 3 Liquidity vs availability</t>
        </is>
      </c>
      <c r="D10" s="14" t="inlineStr">
        <is>
          <t>number</t>
        </is>
      </c>
      <c r="E10" s="20" t="n">
        <v>22.5</v>
      </c>
      <c r="F10" s="8" t="n">
        <v>0.05</v>
      </c>
      <c r="G10" s="9" t="inlineStr">
        <is>
          <t>Cash 45.0 plus the 2.5 that can be drawn before the test, less the 25.0 minimum = 22.5, out of 145.0 "on paper".</t>
        </is>
      </c>
    </row>
    <row r="11" ht="30" customHeight="1">
      <c r="B11" s="8" t="n">
        <v>7</v>
      </c>
      <c r="C11" s="9" t="inlineStr">
        <is>
          <t>Ch 3 Liquidity vs availability</t>
        </is>
      </c>
      <c r="D11" s="14" t="inlineStr">
        <is>
          <t>letter</t>
        </is>
      </c>
      <c r="E11" s="8" t="inlineStr">
        <is>
          <t>A</t>
        </is>
      </c>
      <c r="F11" s="8" t="inlineStr"/>
      <c r="G11" s="9" t="inlineStr">
        <is>
          <t>Chapter 3: it is not a limit but a trigger. A board that treats the full undrawn amount as available has treated a default as a source of funding.</t>
        </is>
      </c>
    </row>
    <row r="12" ht="30" customHeight="1">
      <c r="B12" s="8" t="n">
        <v>8</v>
      </c>
      <c r="C12" s="9" t="inlineStr">
        <is>
          <t>Ch 4 Buying weeks</t>
        </is>
      </c>
      <c r="D12" s="14" t="inlineStr">
        <is>
          <t>number</t>
        </is>
      </c>
      <c r="E12" s="20" t="n">
        <v>18.2</v>
      </c>
      <c r="F12" s="8" t="n">
        <v>0.05</v>
      </c>
      <c r="G12" s="9" t="inlineStr">
        <is>
          <t>10 / (45 + 10) = 18.2%: the insured suppliers, already stretched to 55 days, pull all 55 days when they move to payment in advance. Above it, stretching loses cash; Brantwell's assumed 25% is above it.</t>
        </is>
      </c>
    </row>
    <row r="13" ht="30" customHeight="1">
      <c r="B13" s="8" t="n">
        <v>9</v>
      </c>
      <c r="C13" s="9" t="inlineStr">
        <is>
          <t>Ch 4 Buying weeks</t>
        </is>
      </c>
      <c r="D13" s="14" t="inlineStr">
        <is>
          <t>number</t>
        </is>
      </c>
      <c r="E13" s="19" t="n">
        <v>-5.82</v>
      </c>
      <c r="F13" s="8" t="n">
        <v>0.005</v>
      </c>
      <c r="G13" s="9" t="inlineStr">
        <is>
          <t>The stretch releases 15.53; the insured suppliers, already at 55 days, move to payment in advance and pull 21.35. Net -5.82.</t>
        </is>
      </c>
    </row>
    <row r="14" ht="30" customHeight="1">
      <c r="B14" s="8" t="n">
        <v>10</v>
      </c>
      <c r="C14" s="9" t="inlineStr">
        <is>
          <t>Ch 4 Buying weeks</t>
        </is>
      </c>
      <c r="D14" s="14" t="inlineStr">
        <is>
          <t>letter</t>
        </is>
      </c>
      <c r="E14" s="8" t="inlineStr">
        <is>
          <t>B</t>
        </is>
      </c>
      <c r="F14" s="8" t="inlineStr"/>
      <c r="G14" s="9" t="inlineStr">
        <is>
          <t>Chapter 4: an advance of 36.0 (90 percent of the 40 sold) less its cost, and 35.60 of the 43.84 the six modelled items add. It is repaid automatically, out of the collections, at the moment of maximum distress.</t>
        </is>
      </c>
    </row>
    <row r="15" ht="30" customHeight="1">
      <c r="B15" s="8" t="n">
        <v>11</v>
      </c>
      <c r="C15" s="9" t="inlineStr">
        <is>
          <t>Ch 5 The grace period</t>
        </is>
      </c>
      <c r="D15" s="14" t="inlineStr">
        <is>
          <t>number</t>
        </is>
      </c>
      <c r="E15" s="19" t="n">
        <v>34.39</v>
      </c>
      <c r="F15" s="8" t="n">
        <v>0.006</v>
      </c>
      <c r="G15" s="9" t="inlineStr">
        <is>
          <t>19.89 + 14.50 = 34.39: the cash at filing that Chapter 13 starts from.</t>
        </is>
      </c>
    </row>
    <row r="16" ht="30" customHeight="1">
      <c r="B16" s="8" t="n">
        <v>12</v>
      </c>
      <c r="C16" s="9" t="inlineStr">
        <is>
          <t>Ch 5 The grace period</t>
        </is>
      </c>
      <c r="D16" s="14" t="inlineStr">
        <is>
          <t>letter</t>
        </is>
      </c>
      <c r="E16" s="8" t="inlineStr">
        <is>
          <t>B</t>
        </is>
      </c>
      <c r="F16" s="8" t="inlineStr"/>
      <c r="G16" s="9" t="inlineStr">
        <is>
          <t>Chapter 5, common mistake: a board that spends three of its four weeks deciding whether to pay has one week left to negotiate.</t>
        </is>
      </c>
    </row>
    <row r="17" ht="30" customHeight="1">
      <c r="B17" s="8" t="n">
        <v>13</v>
      </c>
      <c r="C17" s="9" t="inlineStr">
        <is>
          <t>Ch 6 Amend and extend</t>
        </is>
      </c>
      <c r="D17" s="14" t="inlineStr">
        <is>
          <t>number</t>
        </is>
      </c>
      <c r="E17" s="19" t="n">
        <v>72.75</v>
      </c>
      <c r="F17" s="8" t="n">
        <v>0.005</v>
      </c>
      <c r="G17" s="9" t="inlineStr">
        <is>
          <t>Fee 9.00 + extra margin 11.25 a year x 68/12 = 72.75. It is paid in the currency the company is short of, cash.</t>
        </is>
      </c>
    </row>
    <row r="18" ht="30" customHeight="1">
      <c r="B18" s="8" t="n">
        <v>14</v>
      </c>
      <c r="C18" s="9" t="inlineStr">
        <is>
          <t>Ch 6 Amend and extend</t>
        </is>
      </c>
      <c r="D18" s="14" t="inlineStr">
        <is>
          <t>letter</t>
        </is>
      </c>
      <c r="E18" s="8" t="inlineStr">
        <is>
          <t>A</t>
        </is>
      </c>
      <c r="F18" s="8" t="inlineStr"/>
      <c r="G18" s="9" t="inlineStr">
        <is>
          <t>Chapter 6: 35% of 125 = 43.75 &lt; 50, and Brantwell fails the test. An amend-and-extend is always a package: maturity, price, covenant, commitments.</t>
        </is>
      </c>
    </row>
    <row r="19" ht="30" customHeight="1">
      <c r="B19" s="8" t="n">
        <v>15</v>
      </c>
      <c r="C19" s="9" t="inlineStr">
        <is>
          <t>Ch 7 The discounted exchange</t>
        </is>
      </c>
      <c r="D19" s="14" t="inlineStr">
        <is>
          <t>number</t>
        </is>
      </c>
      <c r="E19" s="19" t="n">
        <v>0.85</v>
      </c>
      <c r="F19" s="8" t="n">
        <v>0.005</v>
      </c>
      <c r="G19" s="9" t="inlineStr">
        <is>
          <t>Before 29.00; after 23.80 on the new second lien + 4.35 on the holdouts = 28.15. It cuts debt by 102 and cash cost by less than one million.</t>
        </is>
      </c>
    </row>
    <row r="20" ht="30" customHeight="1">
      <c r="B20" s="8" t="n">
        <v>16</v>
      </c>
      <c r="C20" s="9" t="inlineStr">
        <is>
          <t>Ch 7 The discounted exchange</t>
        </is>
      </c>
      <c r="D20" s="14" t="inlineStr">
        <is>
          <t>number</t>
        </is>
      </c>
      <c r="E20" s="20" t="n">
        <v>1313.5</v>
      </c>
      <c r="F20" s="8" t="n">
        <v>0.05</v>
      </c>
      <c r="G20" s="9" t="inlineStr">
        <is>
          <t>960 at which the first lien is paid in full + 238 of second lien + 70% x 165 of holdouts and trade = 1,313.5. No case in the book reaches it.</t>
        </is>
      </c>
    </row>
    <row r="21" ht="30" customHeight="1">
      <c r="B21" s="8" t="n">
        <v>17</v>
      </c>
      <c r="C21" s="9" t="inlineStr">
        <is>
          <t>Ch 7 The discounted exchange</t>
        </is>
      </c>
      <c r="D21" s="14" t="inlineStr">
        <is>
          <t>letter</t>
        </is>
      </c>
      <c r="E21" s="8" t="inlineStr">
        <is>
          <t>D</t>
        </is>
      </c>
      <c r="F21" s="8" t="inlineStr"/>
      <c r="G21" s="9" t="inlineStr">
        <is>
          <t>Chapter 7: at every value where anything is at stake the notes as a group gain and the other unsecured creditors lose exactly what the notes gain. The exchange is coercive toward the holdouts and a transfer from the trade to the notes.</t>
        </is>
      </c>
    </row>
    <row r="22" ht="30" customHeight="1">
      <c r="B22" s="8" t="n">
        <v>18</v>
      </c>
      <c r="C22" s="9" t="inlineStr">
        <is>
          <t>Ch 8 The uptier</t>
        </is>
      </c>
      <c r="D22" s="14" t="inlineStr">
        <is>
          <t>number</t>
        </is>
      </c>
      <c r="E22" s="20" t="n">
        <v>57.1</v>
      </c>
      <c r="F22" s="8" t="n">
        <v>0.05</v>
      </c>
      <c r="G22" s="9" t="inlineStr">
        <is>
          <t>600 / 1,050 = 57.1%, more than the 50% needed to amend the agreement alone.</t>
        </is>
      </c>
    </row>
    <row r="23" ht="30" customHeight="1">
      <c r="B23" s="8" t="n">
        <v>19</v>
      </c>
      <c r="C23" s="9" t="inlineStr">
        <is>
          <t>Ch 8 The uptier</t>
        </is>
      </c>
      <c r="D23" s="14" t="inlineStr">
        <is>
          <t>letter</t>
        </is>
      </c>
      <c r="E23" s="8" t="inlineStr">
        <is>
          <t>D</t>
        </is>
      </c>
      <c r="F23" s="8" t="inlineStr"/>
      <c r="G23" s="9" t="inlineStr">
        <is>
          <t>Chapter 8: at 800 the group's old loans gain 71.1 and the minority falls from 249.5 to 154.0. The uptier is insurance for the group, paid for by the minority.</t>
        </is>
      </c>
    </row>
    <row r="24" ht="30" customHeight="1">
      <c r="B24" s="8" t="n">
        <v>20</v>
      </c>
      <c r="C24" s="9" t="inlineStr">
        <is>
          <t>Ch 9 The drop-down</t>
        </is>
      </c>
      <c r="D24" s="14" t="inlineStr">
        <is>
          <t>number</t>
        </is>
      </c>
      <c r="E24" s="21" t="n">
        <v>218</v>
      </c>
      <c r="F24" s="8" t="n">
        <v>0.5</v>
      </c>
      <c r="G24" s="9" t="inlineStr">
        <is>
          <t>General 50 + EBITDA-grower 33 + non-guarantor 75 + builder 60 = 218, against a division worth 210.</t>
        </is>
      </c>
    </row>
    <row r="25" ht="30" customHeight="1">
      <c r="B25" s="8" t="n">
        <v>21</v>
      </c>
      <c r="C25" s="9" t="inlineStr">
        <is>
          <t>Ch 9 The drop-down</t>
        </is>
      </c>
      <c r="D25" s="14" t="inlineStr">
        <is>
          <t>letter</t>
        </is>
      </c>
      <c r="E25" s="8" t="inlineStr">
        <is>
          <t>C</t>
        </is>
      </c>
      <c r="F25" s="8" t="inlineStr"/>
      <c r="G25" s="9" t="inlineStr">
        <is>
          <t>Chapter 9: on the day, the 150 of cash replaces the pledged part of the division. If default comes two years later, the first lien is worse off in present value by 21.8 at a value of 700 and by 52.3 at 900.</t>
        </is>
      </c>
    </row>
    <row r="26" ht="30" customHeight="1">
      <c r="B26" s="8" t="n">
        <v>22</v>
      </c>
      <c r="C26" s="9" t="inlineStr">
        <is>
          <t>Ch 10 The re-default test</t>
        </is>
      </c>
      <c r="D26" s="14" t="inlineStr">
        <is>
          <t>number</t>
        </is>
      </c>
      <c r="E26" s="21" t="n">
        <v>292</v>
      </c>
      <c r="F26" s="8" t="n">
        <v>0.5</v>
      </c>
      <c r="G26" s="9" t="inlineStr">
        <is>
          <t>1,462 / 5.0 = 292.4, or 34.7% growth a year from 132. No case reaches it: a second restructuring is not a risk; it is a date.</t>
        </is>
      </c>
    </row>
    <row r="27" ht="30" customHeight="1">
      <c r="B27" s="8" t="n">
        <v>23</v>
      </c>
      <c r="C27" s="9" t="inlineStr">
        <is>
          <t>Ch 10 The re-default test</t>
        </is>
      </c>
      <c r="D27" s="14" t="inlineStr">
        <is>
          <t>letter</t>
        </is>
      </c>
      <c r="E27" s="8" t="inlineStr">
        <is>
          <t>C</t>
        </is>
      </c>
      <c r="F27" s="8" t="inlineStr"/>
      <c r="G27" s="9" t="inlineStr">
        <is>
          <t>Chapter 10: the notes gain even in the downside, by 66.4, because five semi-annual coupons are paid before anyone defaults. Every liability management exercise buys time with somebody's money.</t>
        </is>
      </c>
    </row>
    <row r="28" ht="30" customHeight="1">
      <c r="B28" s="8" t="n">
        <v>24</v>
      </c>
      <c r="C28" s="9" t="inlineStr">
        <is>
          <t>Ch 11 Three valuations</t>
        </is>
      </c>
      <c r="D28" s="14" t="inlineStr">
        <is>
          <t>number</t>
        </is>
      </c>
      <c r="E28" s="20" t="n">
        <v>885.4</v>
      </c>
      <c r="F28" s="8" t="n">
        <v>0.05</v>
      </c>
      <c r="G28" s="9" t="inlineStr">
        <is>
          <t>One point on the discount rate moves the lender case from 982.0 to 885.4: the valuation is the negotiation.</t>
        </is>
      </c>
    </row>
    <row r="29" ht="30" customHeight="1">
      <c r="B29" s="8" t="n">
        <v>25</v>
      </c>
      <c r="C29" s="9" t="inlineStr">
        <is>
          <t>Ch 11 Three valuations</t>
        </is>
      </c>
      <c r="D29" s="14" t="inlineStr">
        <is>
          <t>letter</t>
        </is>
      </c>
      <c r="E29" s="8" t="inlineStr">
        <is>
          <t>A</t>
        </is>
      </c>
      <c r="F29" s="8" t="inlineStr"/>
      <c r="G29" s="9" t="inlineStr">
        <is>
          <t>Chapter 11: a higher value puts the unsecured creditors in the money; the first-lien group argues the lender case of 975, which gives it the equity.</t>
        </is>
      </c>
    </row>
    <row r="30" ht="30" customHeight="1">
      <c r="B30" s="8" t="n">
        <v>26</v>
      </c>
      <c r="C30" s="9" t="inlineStr">
        <is>
          <t>Ch 12 The waterfall</t>
        </is>
      </c>
      <c r="D30" s="14" t="inlineStr">
        <is>
          <t>number</t>
        </is>
      </c>
      <c r="E30" s="20" t="n">
        <v>88.7</v>
      </c>
      <c r="F30" s="8" t="n">
        <v>0.05</v>
      </c>
      <c r="G30" s="9" t="inlineStr">
        <is>
          <t>Collateral 839.1 + 12.8 of unencumbered value on its deficiency = 852.0 of 960.13.</t>
        </is>
      </c>
    </row>
    <row r="31" ht="30" customHeight="1">
      <c r="B31" s="8" t="n">
        <v>27</v>
      </c>
      <c r="C31" s="9" t="inlineStr">
        <is>
          <t>Ch 12 The waterfall</t>
        </is>
      </c>
      <c r="D31" s="14" t="inlineStr">
        <is>
          <t>number</t>
        </is>
      </c>
      <c r="E31" s="20" t="n">
        <v>1106.5</v>
      </c>
      <c r="F31" s="8" t="n">
        <v>0.05</v>
      </c>
      <c r="G31" s="9" t="inlineStr">
        <is>
          <t>(960.13 of claim + 80.40 of senior cash claims charged to the collateral - 22.54 of cash above the minimum) / 0.92 = 1,106.5.</t>
        </is>
      </c>
    </row>
    <row r="32" ht="30" customHeight="1">
      <c r="B32" s="8" t="n">
        <v>28</v>
      </c>
      <c r="C32" s="9" t="inlineStr">
        <is>
          <t>Ch 12 The waterfall</t>
        </is>
      </c>
      <c r="D32" s="14" t="inlineStr">
        <is>
          <t>letter</t>
        </is>
      </c>
      <c r="E32" s="8" t="inlineStr">
        <is>
          <t>A</t>
        </is>
      </c>
      <c r="F32" s="8" t="inlineStr"/>
      <c r="G32" s="9" t="inlineStr">
        <is>
          <t>Chapter 12: the management value is 63.5 above the threshold. On the lender's number and on the downside the first lien owns Brantwell; on the committee's number the unsecured class does, but only while the unencumbered share is below 13.0%: the collateral map can also change who owns the company.</t>
        </is>
      </c>
    </row>
    <row r="33" ht="30" customHeight="1">
      <c r="B33" s="8" t="n">
        <v>29</v>
      </c>
      <c r="C33" s="9" t="inlineStr">
        <is>
          <t>Ch 12 The waterfall</t>
        </is>
      </c>
      <c r="D33" s="14" t="inlineStr">
        <is>
          <t>letter</t>
        </is>
      </c>
      <c r="E33" s="8" t="inlineStr">
        <is>
          <t>B</t>
        </is>
      </c>
      <c r="F33" s="8" t="inlineStr"/>
      <c r="G33" s="9" t="inlineStr">
        <is>
          <t>Chapter 12: the valuation decides who owns the company; the map of the collateral decides how much the class that is not the fulcrum takes with it, and it is much cheaper to argue about.</t>
        </is>
      </c>
    </row>
    <row r="34" ht="30" customHeight="1">
      <c r="B34" s="8" t="n">
        <v>30</v>
      </c>
      <c r="C34" s="9" t="inlineStr">
        <is>
          <t>Ch 13 The DIP and time in court</t>
        </is>
      </c>
      <c r="D34" s="14" t="inlineStr">
        <is>
          <t>number</t>
        </is>
      </c>
      <c r="E34" s="20" t="n">
        <v>115.7</v>
      </c>
      <c r="F34" s="8" t="n">
        <v>0.05</v>
      </c>
      <c r="G34" s="9" t="inlineStr">
        <is>
          <t>Extra fees 67.5, value lost with customers 44.1, extra DIP cost 4.14 (a 75 DIP for the 39 weeks, which carry one seasonal dip only): 12.1% of the first-lien claim. The contest itself, 12 weeks against 7, costs 24.1. These costs measure what time costs; the plan value of 975 is not reduced by them.</t>
        </is>
      </c>
    </row>
    <row r="35" ht="30" customHeight="1">
      <c r="B35" s="8" t="n">
        <v>31</v>
      </c>
      <c r="C35" s="9" t="inlineStr">
        <is>
          <t>Ch 13 The DIP and time in court</t>
        </is>
      </c>
      <c r="D35" s="14" t="inlineStr">
        <is>
          <t>letter</t>
        </is>
      </c>
      <c r="E35" s="8" t="inlineStr">
        <is>
          <t>D</t>
        </is>
      </c>
      <c r="F35" s="8" t="inlineStr"/>
      <c r="G35" s="9" t="inlineStr">
        <is>
          <t>Chapters 12 to 14: a contested cramdown takes time. The DIP was sized at 65 for thirteen weeks; the five extra weeks cost 24.1 in fees, DIP interest and value lost with customers.</t>
        </is>
      </c>
    </row>
    <row r="36" ht="30" customHeight="1">
      <c r="B36" s="8" t="n">
        <v>32</v>
      </c>
      <c r="C36" s="9" t="inlineStr">
        <is>
          <t>Ch 14 The plan</t>
        </is>
      </c>
      <c r="D36" s="14" t="inlineStr">
        <is>
          <t>number</t>
        </is>
      </c>
      <c r="E36" s="22" t="n">
        <v>0.8857</v>
      </c>
      <c r="F36" s="8" t="n">
        <v>5e-05</v>
      </c>
      <c r="G36" s="9" t="inlineStr">
        <is>
          <t>632.41 fully diluted units share 560.15 of equity: 560.15 / 632.41 = 0.8857.</t>
        </is>
      </c>
    </row>
    <row r="37" ht="30" customHeight="1">
      <c r="B37" s="8" t="n">
        <v>33</v>
      </c>
      <c r="C37" s="9" t="inlineStr">
        <is>
          <t>Ch 14 The plan</t>
        </is>
      </c>
      <c r="D37" s="14" t="inlineStr">
        <is>
          <t>number</t>
        </is>
      </c>
      <c r="E37" s="20" t="n">
        <v>83.3</v>
      </c>
      <c r="F37" s="8" t="n">
        <v>0.05</v>
      </c>
      <c r="G37" s="9" t="inlineStr">
        <is>
          <t>Take-back 395 + equity 404.74 = 799.74 of 960.13. The waterfall said 88.7%; the difference is dilution. The unsecured class receives 9.4%.</t>
        </is>
      </c>
    </row>
    <row r="38" ht="30" customHeight="1">
      <c r="B38" s="8" t="n">
        <v>34</v>
      </c>
      <c r="C38" s="9" t="inlineStr">
        <is>
          <t>Ch 14 The plan</t>
        </is>
      </c>
      <c r="D38" s="14" t="inlineStr">
        <is>
          <t>letter</t>
        </is>
      </c>
      <c r="E38" s="8" t="inlineStr">
        <is>
          <t>C</t>
        </is>
      </c>
      <c r="F38" s="8" t="inlineStr"/>
      <c r="G38" s="9" t="inlineStr">
        <is>
          <t>Chapter 14: a class accepts with two-thirds in amount and more than half in number of those voting. Many small claims said yes; fewer, larger ones said no.</t>
        </is>
      </c>
    </row>
    <row r="39" ht="30" customHeight="1">
      <c r="B39" s="8" t="n">
        <v>35</v>
      </c>
      <c r="C39" s="9" t="inlineStr">
        <is>
          <t>Ch 14 The plan</t>
        </is>
      </c>
      <c r="D39" s="14" t="inlineStr">
        <is>
          <t>letter</t>
        </is>
      </c>
      <c r="E39" s="8" t="inlineStr">
        <is>
          <t>D</t>
        </is>
      </c>
      <c r="F39" s="8" t="inlineStr"/>
      <c r="G39" s="9" t="inlineStr">
        <is>
          <t>Chapter 14, common mistake: a term sheet that says only "MIP: 8 percent" has not said which base it means. Ask for the table, not the percentage.</t>
        </is>
      </c>
    </row>
    <row r="40" ht="30" customHeight="1">
      <c r="B40" s="8" t="n">
        <v>36</v>
      </c>
      <c r="C40" s="9" t="inlineStr">
        <is>
          <t>Ch 15 The structure after</t>
        </is>
      </c>
      <c r="D40" s="14" t="inlineStr">
        <is>
          <t>number</t>
        </is>
      </c>
      <c r="E40" s="20" t="n">
        <v>44.6</v>
      </c>
      <c r="F40" s="8" t="n">
        <v>0.05</v>
      </c>
      <c r="G40" s="9" t="inlineStr">
        <is>
          <t>To 76.5 million, against a fall of 35.6% since the buyout. Size the new structure for the fall, not for the plan.</t>
        </is>
      </c>
    </row>
    <row r="41" ht="30" customHeight="1">
      <c r="B41" s="8" t="n">
        <v>37</v>
      </c>
      <c r="C41" s="9" t="inlineStr">
        <is>
          <t>Ch 15 The structure after</t>
        </is>
      </c>
      <c r="D41" s="14" t="inlineStr">
        <is>
          <t>letter</t>
        </is>
      </c>
      <c r="E41" s="8" t="inlineStr">
        <is>
          <t>B</t>
        </is>
      </c>
      <c r="F41" s="8" t="inlineStr"/>
      <c r="G41" s="9" t="inlineStr">
        <is>
          <t>Chapter 15: the plan's exit debt of 414.85 is 85.9% of the binding 483.0. Sizing to capacity repeats the buyout's arithmetic at a lower multiple.</t>
        </is>
      </c>
    </row>
    <row r="42" ht="30" customHeight="1">
      <c r="B42" s="8" t="n">
        <v>38</v>
      </c>
      <c r="C42" s="9" t="inlineStr">
        <is>
          <t>Ch 16 The UK and Europe</t>
        </is>
      </c>
      <c r="D42" s="14" t="inlineStr">
        <is>
          <t>letter</t>
        </is>
      </c>
      <c r="E42" s="8" t="inlineStr">
        <is>
          <t>A</t>
        </is>
      </c>
      <c r="F42" s="8" t="inlineStr"/>
      <c r="G42" s="9" t="inlineStr">
        <is>
          <t>Chapter 16: the same class rejects everywhere. The comparator decides the fight: absolute priority and best interests in the US, no member worse off than in the relevant alternative under Part 26A.</t>
        </is>
      </c>
    </row>
    <row r="43" ht="30" customHeight="1">
      <c r="B43" s="8" t="n">
        <v>39</v>
      </c>
      <c r="C43" s="9" t="inlineStr">
        <is>
          <t>Ch 16 The UK and Europe</t>
        </is>
      </c>
      <c r="D43" s="14" t="inlineStr">
        <is>
          <t>letter</t>
        </is>
      </c>
      <c r="E43" s="8" t="inlineStr">
        <is>
          <t>C</t>
        </is>
      </c>
      <c r="F43" s="8" t="inlineStr"/>
      <c r="G43" s="9" t="inlineStr">
        <is>
          <t>Chapter 16, common mistake: the percentage is only half the rule. Ask for the denominator before you count.</t>
        </is>
      </c>
    </row>
    <row r="44" ht="30" customHeight="1">
      <c r="B44" s="8" t="n">
        <v>40</v>
      </c>
      <c r="C44" s="9" t="inlineStr">
        <is>
          <t>Appendices B and C</t>
        </is>
      </c>
      <c r="D44" s="14" t="inlineStr">
        <is>
          <t>letter</t>
        </is>
      </c>
      <c r="E44" s="8" t="inlineStr">
        <is>
          <t>D</t>
        </is>
      </c>
      <c r="F44" s="8" t="inlineStr"/>
      <c r="G44" s="9" t="inlineStr">
        <is>
          <t>Appendix B: a forecast whose opening cash does not match the bank is not a forecast. Then classify, roll, update drivers, recompute, send.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2026-09-23T22:18:04Z</dcterms:created>
  <dcterms:modified xmlns:dcterms="http://purl.org/dc/terms/" xmlns:xsi="http://www.w3.org/2001/XMLSchema-instance" xsi:type="dcterms:W3CDTF">2026-09-23T22:18:04Z</dcterms:modified>
</cp:coreProperties>
</file>