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Progress" sheetId="2" state="visible" r:id="rId4"/>
    <sheet name="Segment reference" sheetId="3" state="visible" r:id="rId5"/>
    <sheet name="Structure review" sheetId="4" state="visible" r:id="rId6"/>
    <sheet name="Originator diligence" sheetId="5" state="visible" r:id="rId7"/>
    <sheet name="Servicing review" sheetId="6" state="visible" r:id="rId8"/>
    <sheet name="Eligibility drafting" sheetId="7" state="visible" r:id="rId9"/>
    <sheet name="Allocator questions" sheetId="8" state="visible" r:id="rId10"/>
  </sheets>
  <definedNames>
    <definedName function="false" hidden="true" localSheetId="6" name="_xlnm._FilterDatabase" vbProcedure="false">'Eligibility drafting'!$A$4:$E$64</definedName>
    <definedName function="false" hidden="true" localSheetId="4" name="_xlnm._FilterDatabase" vbProcedure="false">'Originator diligence'!$A$4:$E$51</definedName>
    <definedName function="false" hidden="true" localSheetId="2" name="_xlnm._FilterDatabase" vbProcedure="false">'Segment reference'!$A$4:$G$21</definedName>
    <definedName function="false" hidden="true" localSheetId="5" name="_xlnm._FilterDatabase" vbProcedure="false">'Servicing review'!$A$4:$E$38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<sst xmlns="http://schemas.openxmlformats.org/spreadsheetml/2006/main" count="469" uniqueCount="325">
  <si>
    <t xml:space="preserve">Segment Reference and the Diligence Checklists</t>
  </si>
  <si>
    <t xml:space="preserve">Companion workbook 4 — The Asset-Based Finance Handbook, Julian R. Sterling</t>
  </si>
  <si>
    <t xml:space="preserve">Appendices A, B, D, F, H and I are lists. Printed in a book they are things to read. In a spreadsheet they are things to work through, with a status against each line, a date, an owner and a note — which is what they were written to be.
Six sheets, one per appendix, plus a summary.
Progress — every checklist on one page, with a completion percentage and a count of the items marked as a problem. This is the sheet to look at on a Monday morning.
Segment reference — Appendix H, the seventeen-segment table, with a filter and two added columns: the amortisation speed scored so it can be sorted, and the diligence priority the segment implies.
Structure review — Appendix A, the five questions, with space for the answer to each and the tests the appendix attaches to them. Five answered questions is a complete first read of any transaction.
Originator diligence — Appendix B, thirty-six items in six sections.
Servicing review — Appendix F, the sixteen things to ask a servicer for, plus the questions Chapter 16 adds about cash control and the backup arrangement.
Eligibility drafting — Appendix D, the starting drafting list, organised so that each line can be turned into a criterion, a level and a test against the tape.
Allocator questions — Appendix I, with the weak answer and the strong answer the book gives for each, and a place to draft your own.
Everything is unlocked. The status columns use a dropdown, which is the only piece of machinery on any sheet; overtype it if you prefer your own words.
One note on Appendix D. The book is explicit that the list is a prompt, not a template. Adapt by asset class. A criterion copied from an equipment finance facility into a trade receivables facility will exclude nothing, which is the first of the two failures Chapter 5 says recur.</t>
  </si>
  <si>
    <t xml:space="preserve">Progress</t>
  </si>
  <si>
    <t xml:space="preserve">Every checklist in this workbook on one page.</t>
  </si>
  <si>
    <t xml:space="preserve">Checklist</t>
  </si>
  <si>
    <t xml:space="preserve">Items</t>
  </si>
  <si>
    <t xml:space="preserve">Done or n/a</t>
  </si>
  <si>
    <t xml:space="preserve">Problems</t>
  </si>
  <si>
    <t xml:space="preserve">Complete</t>
  </si>
  <si>
    <t xml:space="preserve">How to use this workbook on a live transaction</t>
  </si>
  <si>
    <t xml:space="preserve">Appendix B — Originator diligence</t>
  </si>
  <si>
    <t xml:space="preserve">Start at the Structure review sheet, not at the checklists. Five questions answered from whatever material you already have will tell you within an hour whether the transaction is worth nine weeks, and which three things to look at first. That is what Stage one of Chapter 22 does, on six documents in two weeks.
Then run Appendix B and Appendix F in parallel, because the servicing review has to be commissioned externally and will be the long pole. Appendix D comes last, because the criteria are drafted from what the diligence found rather than from a template — that is the whole lesson of Chapter 22's Stage three.
The problems count is the number to watch, not the completion percentage. A checklist that is 95% complete with eleven problems is a worse position than one that is 60% complete with none, and a completion percentage on its own will quietly tell you the opposite.
Mark items not applicable rather than deleting them. The record of what you decided not to look at is the part of a diligence file that turns out to matter, and it is always the part that was tidied away.
When the diligence is done, the outputs feed the other three workbooks: the criteria into workbook 1, the loss analysis into workbook 1's advance rate sheet and workbook 3's stress framework, and the trigger levels into workbook 3's grid. The four are meant to be used together on one transaction.</t>
  </si>
  <si>
    <t xml:space="preserve">Appendix F — Servicing review</t>
  </si>
  <si>
    <t xml:space="preserve">Appendix D — Eligibility drafting</t>
  </si>
  <si>
    <t xml:space="preserve">Appendix A — structure review</t>
  </si>
  <si>
    <t xml:space="preserve">—</t>
  </si>
  <si>
    <t xml:space="preserve">Appendix I — allocator questions</t>
  </si>
  <si>
    <t xml:space="preserve">Total items</t>
  </si>
  <si>
    <t xml:space="preserve">Total done or not applicable</t>
  </si>
  <si>
    <t xml:space="preserve">Total marked as a problem</t>
  </si>
  <si>
    <t xml:space="preserve">Overall complete</t>
  </si>
  <si>
    <t xml:space="preserve">Appendix H — segment reference</t>
  </si>
  <si>
    <t xml:space="preserve">Segments in the table</t>
  </si>
  <si>
    <t xml:space="preserve">Segments amortising fast after a trigger</t>
  </si>
  <si>
    <t xml:space="preserve">Segments amortising slowly</t>
  </si>
  <si>
    <t xml:space="preserve">Appendix H — the segment reference table</t>
  </si>
  <si>
    <t xml:space="preserve">Seventeen segments, the tenor, the dominant risk, the key diligence, and what happens after a trigger.</t>
  </si>
  <si>
    <t xml:space="preserve">Segment</t>
  </si>
  <si>
    <t xml:space="preserve">Typical tenor</t>
  </si>
  <si>
    <t xml:space="preserve">Dominant risk</t>
  </si>
  <si>
    <t xml:space="preserve">Key diligence</t>
  </si>
  <si>
    <t xml:space="preserve">Amortisation after trigger</t>
  </si>
  <si>
    <t xml:space="preserve">Speed score</t>
  </si>
  <si>
    <t xml:space="preserve">Chapter</t>
  </si>
  <si>
    <t xml:space="preserve">The column the table is really about</t>
  </si>
  <si>
    <t xml:space="preserve">Trade receivables</t>
  </si>
  <si>
    <t xml:space="preserve">30–90 days</t>
  </si>
  <si>
    <t xml:space="preserve">Dilution, concentration, set-off</t>
  </si>
  <si>
    <t xml:space="preserve">Verification, dilution history, debtor concentration</t>
  </si>
  <si>
    <t xml:space="preserve">Very fast — weeks</t>
  </si>
  <si>
    <t xml:space="preserve">Five columns, and the fifth is the one that decides how a position behaves when it goes wrong.
Chapter 5: when a trigger fires, the facility deleverages at whatever speed the assets amortise — which is why asset tenor matters so much. A facility of twelve-month receivables repays a senior lender within a year of a trigger firing. A facility of seven-year equipment leases does not.
The speed score is not in the book. It is the last column translated into a number from one to five so that the table can be sorted on it, because sorting on it is the useful thing to do. A portfolio built entirely from scores of one and two is a portfolio with no self-liquidating positions, and it will be in every one of its problems for years rather than months.
The chapter column points at where each segment is treated at length. The table is a map, not a substitute.
Two rows deserve a second look whenever this table is used to screen.
Residential mortgage scores one, and its amortisation note is the bluntest in the table: refinancing needed. A senior position in residential credit does not repay from the assets after a trigger, it repays when the borrowers refinance, which is exactly what they cannot do in the conditions that made the trigger fire.
Music royalties are perpetual and score one, and they are simultaneously the segment most often described as uncorrelated. Both things are true. An uncorrelated asset that never amortises is a fine diversifier and a poor thing to hold in a levered vehicle with a facility that has to be renewed.</t>
  </si>
  <si>
    <t xml:space="preserve">Supply chain finance</t>
  </si>
  <si>
    <t xml:space="preserve">30–120 days</t>
  </si>
  <si>
    <t xml:space="preserve">Buyer credit; disclosure practice</t>
  </si>
  <si>
    <t xml:space="preserve">Buyer's accounting treatment and disclosure</t>
  </si>
  <si>
    <t xml:space="preserve">Fast</t>
  </si>
  <si>
    <t xml:space="preserve">Equipment — small ticket</t>
  </si>
  <si>
    <t xml:space="preserve">3–5 years</t>
  </si>
  <si>
    <t xml:space="preserve">Channel quality, essentiality</t>
  </si>
  <si>
    <t xml:space="preserve">Loss data by broker, vendor agreements</t>
  </si>
  <si>
    <t xml:space="preserve">Moderate — years</t>
  </si>
  <si>
    <t xml:space="preserve">Equipment — operating lease</t>
  </si>
  <si>
    <t xml:space="preserve">3–7 years</t>
  </si>
  <si>
    <t xml:space="preserve">Residual value</t>
  </si>
  <si>
    <t xml:space="preserve">Residual realisation history</t>
  </si>
  <si>
    <t xml:space="preserve">Moderate</t>
  </si>
  <si>
    <t xml:space="preserve">Consumer unsecured</t>
  </si>
  <si>
    <t xml:space="preserve">2–7 years</t>
  </si>
  <si>
    <t xml:space="preserve">Regulation, underwriting drift</t>
  </si>
  <si>
    <t xml:space="preserve">Licences, affordability, complaints, vintages</t>
  </si>
  <si>
    <t xml:space="preserve">Point-of-sale credit</t>
  </si>
  <si>
    <t xml:space="preserve">3–24 months</t>
  </si>
  <si>
    <t xml:space="preserve">Merchant mix, thin margins</t>
  </si>
  <si>
    <t xml:space="preserve">Merchant category loss data</t>
  </si>
  <si>
    <t xml:space="preserve">Auto</t>
  </si>
  <si>
    <t xml:space="preserve">3–6 years</t>
  </si>
  <si>
    <t xml:space="preserve">Used vehicle values</t>
  </si>
  <si>
    <t xml:space="preserve">Recovery data, prime and subprime split</t>
  </si>
  <si>
    <t xml:space="preserve">Residential mortgage</t>
  </si>
  <si>
    <t xml:space="preserve">15–30 years</t>
  </si>
  <si>
    <t xml:space="preserve">Enforcement timing, LTV</t>
  </si>
  <si>
    <t xml:space="preserve">Jurisdictional recovery data, valuation basis</t>
  </si>
  <si>
    <t xml:space="preserve">Very slow — refinancing needed</t>
  </si>
  <si>
    <t xml:space="preserve">Development finance</t>
  </si>
  <si>
    <t xml:space="preserve">12–36 months</t>
  </si>
  <si>
    <t xml:space="preserve">Completion</t>
  </si>
  <si>
    <t xml:space="preserve">Cost-to-complete, surveyor, contractor</t>
  </si>
  <si>
    <t xml:space="preserve">Slow, and requires new money</t>
  </si>
  <si>
    <t xml:space="preserve">Commercial real estate</t>
  </si>
  <si>
    <t xml:space="preserve">Refinancing at maturity</t>
  </si>
  <si>
    <t xml:space="preserve">Value vintage, income durability, capex</t>
  </si>
  <si>
    <t xml:space="preserve">Slow</t>
  </si>
  <si>
    <t xml:space="preserve">Music royalties</t>
  </si>
  <si>
    <t xml:space="preserve">Perpetual</t>
  </si>
  <si>
    <t xml:space="preserve">Chain of title, decay</t>
  </si>
  <si>
    <t xml:space="preserve">Society data, reversion rights</t>
  </si>
  <si>
    <t xml:space="preserve">Very slow</t>
  </si>
  <si>
    <t xml:space="preserve">Pharma royalties</t>
  </si>
  <si>
    <t xml:space="preserve">To patent expiry</t>
  </si>
  <si>
    <t xml:space="preserve">Patent cliff, competition</t>
  </si>
  <si>
    <t xml:space="preserve">Prescription trends, exclusivity dates</t>
  </si>
  <si>
    <t xml:space="preserve">Defined by patent</t>
  </si>
  <si>
    <t xml:space="preserve">Litigation finance</t>
  </si>
  <si>
    <t xml:space="preserve">2–6 years</t>
  </si>
  <si>
    <t xml:space="preserve">Duration</t>
  </si>
  <si>
    <t xml:space="preserve">Merits, jurisdiction, defendant solvency</t>
  </si>
  <si>
    <t xml:space="preserve">Event-driven</t>
  </si>
  <si>
    <t xml:space="preserve">Aviation</t>
  </si>
  <si>
    <t xml:space="preserve">5–12 years</t>
  </si>
  <si>
    <t xml:space="preserve">Residual, repossession jurisdiction</t>
  </si>
  <si>
    <t xml:space="preserve">Appraisals, maintenance status, lessee base</t>
  </si>
  <si>
    <t xml:space="preserve">Shipping</t>
  </si>
  <si>
    <t xml:space="preserve">5–10 years</t>
  </si>
  <si>
    <t xml:space="preserve">Cycle, environmental obsolescence</t>
  </si>
  <si>
    <t xml:space="preserve">Segment supply and demand, charter structure</t>
  </si>
  <si>
    <t xml:space="preserve">Slow, but arrest is effective</t>
  </si>
  <si>
    <t xml:space="preserve">Data centre</t>
  </si>
  <si>
    <t xml:space="preserve">5–20 years</t>
  </si>
  <si>
    <t xml:space="preserve">Contract quality, power, obsolescence</t>
  </si>
  <si>
    <t xml:space="preserve">Contract terms, interconnection, re-lettability</t>
  </si>
  <si>
    <t xml:space="preserve">Depends on contract</t>
  </si>
  <si>
    <t xml:space="preserve">SRT</t>
  </si>
  <si>
    <t xml:space="preserve">First-loss position, selection</t>
  </si>
  <si>
    <t xml:space="preserve">Reference pool against the bank's total book, loss definition</t>
  </si>
  <si>
    <t xml:space="preserve">Defined by amortisation of the reference pool</t>
  </si>
  <si>
    <t xml:space="preserve">Segments that amortise fast after a trigger (score 4 or 5)</t>
  </si>
  <si>
    <t xml:space="preserve">Segments that amortise slowly (score 1 or 2)</t>
  </si>
  <si>
    <t xml:space="preserve">Average speed score</t>
  </si>
  <si>
    <t xml:space="preserve">Appendix A — the five-question structure review</t>
  </si>
  <si>
    <t xml:space="preserve">Applied to any unfamiliar transaction, in this order.</t>
  </si>
  <si>
    <t xml:space="preserve">Question and the test that goes with it</t>
  </si>
  <si>
    <t xml:space="preserve">Answer</t>
  </si>
  <si>
    <t xml:space="preserve">Verdict</t>
  </si>
  <si>
    <t xml:space="preserve">Note</t>
  </si>
  <si>
    <t xml:space="preserve">Why the order matters</t>
  </si>
  <si>
    <t xml:space="preserve">1</t>
  </si>
  <si>
    <t xml:space="preserve">What is the advance rate, and what cumulative net loss does the resulting enhancement absorb?</t>
  </si>
  <si>
    <t xml:space="preserve">The five questions are in order, and the order is not decorative.
The first sizes the cushion. Until you know what loss the enhancement absorbs, nothing else on the transaction can be judged, because every other answer is relative to that number.
The second tests whether the cushion is real. An enhancement of twelve points against an eligible pool that would be eleven points smaller on a strict reading of the criteria is not twelve points.
The third asks whether you will find out in time. This is where most structures are weak and where the weakness is cheapest to fix, because trigger levels are a drafting question rather than a pricing one.
The fourth asks how long you are stuck. Chapter 22's transaction is the illustration and, as the second companion workbook shows, the honest answer varies by a year depending on which reading of the pool's life you take.
The fifth is the one that gets a vague answer most often, and it is the question with the highest correlation to actual loss. Chapter 4: most ABF losses in practice have come from originator failure rather than from pool underperformance. A named backup servicer with a dated, successful data load test is worth more than a point of enhancement.
If a transaction cannot produce all five answers in writing, that is the finding, and it does not require any further analysis to report.</t>
  </si>
  <si>
    <t xml:space="preserve">Express the enhancement as an absolute cumulative net loss and as a multiple of the base case. Below 2.0 times is aggressive in any segment. Above 4.0 times is conservative. Anything relying on data shorter than one full credit cycle should be judged at the conservative end.</t>
  </si>
  <si>
    <t xml:space="preserve">2</t>
  </si>
  <si>
    <t xml:space="preserve">What proportion of the current pool would fail a strict reading of the eligibility criteria?</t>
  </si>
  <si>
    <t xml:space="preserve">Run the criteria against the actual tape. If the answer is zero, the criteria exclude nothing. If nobody has ever run the test, that is the finding.</t>
  </si>
  <si>
    <t xml:space="preserve">3</t>
  </si>
  <si>
    <t xml:space="preserve">What triggers exist, what is the current headroom, and do they lead or lag?</t>
  </si>
  <si>
    <t xml:space="preserve">List each trigger, its level, current performance, and the percentage headroom. Identify which are leading indicators and which are lagging. A structure with only lagging triggers reacts approximately a year late.</t>
  </si>
  <si>
    <t xml:space="preserve">4</t>
  </si>
  <si>
    <t xml:space="preserve">How fast does the facility repay once the revolving period ends?</t>
  </si>
  <si>
    <t xml:space="preserve">Take the weighted average remaining life of the eligible pool and model sequential amortisation. State the months to 50% and to 90% repayment of the senior position.</t>
  </si>
  <si>
    <t xml:space="preserve">5</t>
  </si>
  <si>
    <t xml:space="preserve">Who services it if the originator disappears tomorrow?</t>
  </si>
  <si>
    <t xml:space="preserve">Named party, contractual grade (cold, warm, hot), date of the last successful data load test, licensing status, capacity, expected transition time, and who funds the transition cost.</t>
  </si>
  <si>
    <t xml:space="preserve">A practitioner who can answer those five has understood the transaction. Everything else is detail.</t>
  </si>
  <si>
    <t xml:space="preserve">Questions answered</t>
  </si>
  <si>
    <t xml:space="preserve">Appendix B — originator diligence checklist</t>
  </si>
  <si>
    <t xml:space="preserve">Thirty-six items in six sections. Mark not applicable rather than deleting.</t>
  </si>
  <si>
    <t xml:space="preserve">Item</t>
  </si>
  <si>
    <t xml:space="preserve">Status</t>
  </si>
  <si>
    <t xml:space="preserve">Date</t>
  </si>
  <si>
    <t xml:space="preserve">Owner</t>
  </si>
  <si>
    <t xml:space="preserve">On this appendix</t>
  </si>
  <si>
    <t xml:space="preserve">Business and financials</t>
  </si>
  <si>
    <t xml:space="preserve">Thirty-six items, and Chapter 22 shows what they are worth: nine weeks and EUR 340,000 on a EUR 200 million facility — seventeen basis points, spent once, that produced the eligibility criteria, the concentration limits, the advance rate and the servicing arrangements.
Three items in this list did the heavy lifting in that transaction and are worth insisting on.
Loss data segmented by channel. It is one line in the Performance data section and it answered two of the three questions the screen had flagged, immediately. Vendor 2.2%, direct 2.4%, broker 5.1% — and inside broker, one introducer above 8%. An originator that cannot produce this cut has not been managing its channels.
Approval rate by month, score distribution by month, channel mix by month. Chapter 4 is blunt about why: vintage curves are backward-looking, and if the originator changed its model, entered a new channel or raised approval rates to hit a growth target, the historical curves describe a business that no longer exists. A shift in any of the three invalidates the history.
Evidence of the last successful data load by the backup servicer. It appears in Appendix F rather than here, but it belongs on any list that gets used, because it is the single item that turned a four-month collections collapse into a five-week handover.
The Business and financials section is ordinary corporate credit work and is sometimes treated as a formality because the structure is supposed to isolate the assets. Chapter 4 disagrees: most ABF losses in practice have come from originator failure rather than from pool underperformance. The structure protects the assets; it does not make an insolvent servicer collect efficiently.
Mark an item not applicable rather than deleting it. A list with visible gaps is a record of what was decided not to look at, which is more useful six months later than a tidy one.</t>
  </si>
  <si>
    <t xml:space="preserve">Three years audited financials plus current management accounts</t>
  </si>
  <si>
    <t xml:space="preserve">not started</t>
  </si>
  <si>
    <t xml:space="preserve">Unit economics: cost of acquisition, cost of funds, servicing cost, loss rate, contribution per loan</t>
  </si>
  <si>
    <t xml:space="preserve">Cash runway at current burn, and sources of further equity</t>
  </si>
  <si>
    <t xml:space="preserve">Funding stack: every facility, size, maturity, advance rate, covenants, cross-defaults</t>
  </si>
  <si>
    <t xml:space="preserve">Concentration of funding — dependence on any single provider</t>
  </si>
  <si>
    <t xml:space="preserve">Equity backers, their capacity and any support obligations (usually none)</t>
  </si>
  <si>
    <t xml:space="preserve">Origination</t>
  </si>
  <si>
    <t xml:space="preserve">Monthly volume by product, channel and geography, three years</t>
  </si>
  <si>
    <t xml:space="preserve">Approval rate by month; score distribution by month; channel mix by month</t>
  </si>
  <si>
    <t xml:space="preserve">Credit policy, current and all versions over the period covered by the loss data</t>
  </si>
  <si>
    <t xml:space="preserve">Underwriting model: inputs, validation, last recalibration, override rate and override performance</t>
  </si>
  <si>
    <t xml:space="preserve">Channel economics and channel-level loss data</t>
  </si>
  <si>
    <t xml:space="preserve">Broker and vendor agreements, including any risk sharing or recourse</t>
  </si>
  <si>
    <t xml:space="preserve">Performance data</t>
  </si>
  <si>
    <t xml:space="preserve">Static pool cumulative loss curves by quarterly vintage, full history</t>
  </si>
  <si>
    <t xml:space="preserve">Prepayment curves by vintage</t>
  </si>
  <si>
    <t xml:space="preserve">Recovery data: timing and severity, by product</t>
  </si>
  <si>
    <t xml:space="preserve">Reconciliation of loss data to the audited accounts</t>
  </si>
  <si>
    <t xml:space="preserve">Loss data segmented by channel, product, geography, score band and tenor</t>
  </si>
  <si>
    <t xml:space="preserve">Servicing</t>
  </si>
  <si>
    <t xml:space="preserve">Independent servicing review by a specialist</t>
  </si>
  <si>
    <t xml:space="preserve">Collections staffing, accounts per collector, and surge plan</t>
  </si>
  <si>
    <t xml:space="preserve">Contact strategy by days past due</t>
  </si>
  <si>
    <t xml:space="preserve">Forbearance policy and its application</t>
  </si>
  <si>
    <t xml:space="preserve">Systems: core platform, boarding, payment application, and volume handled outside the system</t>
  </si>
  <si>
    <t xml:space="preserve">Complaint data, themes and outcomes</t>
  </si>
  <si>
    <t xml:space="preserve">Service organisation control report or equivalent</t>
  </si>
  <si>
    <t xml:space="preserve">Legal and regulatory</t>
  </si>
  <si>
    <t xml:space="preserve">Licences held, by jurisdiction and product; whether the purchaser also requires one</t>
  </si>
  <si>
    <t xml:space="preserve">Regulatory correspondence, findings and any enforcement history</t>
  </si>
  <si>
    <t xml:space="preserve">Litigation, current and threatened</t>
  </si>
  <si>
    <t xml:space="preserve">Data protection compliance and any breach history</t>
  </si>
  <si>
    <t xml:space="preserve">Standard contract form reviewed for enforceability in each jurisdiction</t>
  </si>
  <si>
    <t xml:space="preserve">File review</t>
  </si>
  <si>
    <t xml:space="preserve">Statistically valid sample size agreed</t>
  </si>
  <si>
    <t xml:space="preserve">Tape-to-file reconciliation on every sampled contract</t>
  </si>
  <si>
    <t xml:space="preserve">Documentation completeness</t>
  </si>
  <si>
    <t xml:space="preserve">Security perfection verified</t>
  </si>
  <si>
    <t xml:space="preserve">Compliance with stated credit policy</t>
  </si>
  <si>
    <t xml:space="preserve">Regulatory disclosure compliance</t>
  </si>
  <si>
    <t xml:space="preserve">Findings quantified and extrapolated to the pool</t>
  </si>
  <si>
    <t xml:space="preserve">Done or not applicable</t>
  </si>
  <si>
    <t xml:space="preserve">Marked as a problem</t>
  </si>
  <si>
    <t xml:space="preserve">Appendix F — servicing review</t>
  </si>
  <si>
    <t xml:space="preserve">What to ask for, plus the cash control and backup questions Chapter 16 adds.</t>
  </si>
  <si>
    <t xml:space="preserve">What to ask for</t>
  </si>
  <si>
    <t xml:space="preserve">Chapter 16 gives the summary test in one sentence: who services it if the originator disappears tomorrow, how long would the transition take, and who pays for it. Everything on this sheet exists to make that answerable in writing.
The Chapter 22 servicing review found competence and two weaknesses. Collections were good — contact on day four, fourteen accounts per collector, cure rates consistent with market. The weaknesses were that the team was sized for current arrears with no surge plan, and that about 8% of accounts were managed on spreadsheets outside the core system after a 2022 platform migration.
Neither weakness was a reason to decline, and this is the point worth taking from the chapter. A servicing review does not produce a pass or a fail. It produces a list of things to structure around: a transition reserve, an annual data load test, a monitoring covenant on the proportion of accounts outside the system.
The surge plan question earns its place in Stage five. When the sponsor declines and Meridian cuts collections headcount by a fifth, delinquency rises because of collections rather than because of credit — and the two are indistinguishable in the reported data for a period. The review had flagged exactly that exposure. Knowing which of the two you are looking at is the difference between waiting and acting.
The accounts-outside-the-core-system line is the one most often waved through. Those accounts do not appear in the tape the backup servicer loads, which means the tested transition covers 92% of the book and the remaining 8% is discovered during the handover, at the worst possible moment.
A hot backup that has never loaded the tape is worth less than a warm one that loads it every year and says so in writing. Ask for the date.</t>
  </si>
  <si>
    <t xml:space="preserve">Organisation chart of the servicing function with headcount by role</t>
  </si>
  <si>
    <t xml:space="preserve">Accounts per collector, current and at peak over three years</t>
  </si>
  <si>
    <t xml:space="preserve">Surge plan: how the function would handle a doubling of arrears</t>
  </si>
  <si>
    <t xml:space="preserve">Contact strategy by days past due, with channel and frequency</t>
  </si>
  <si>
    <t xml:space="preserve">Cure rates by delinquency bucket, monthly, three years</t>
  </si>
  <si>
    <t xml:space="preserve">Recovery performance after charge-off: timing and amounts</t>
  </si>
  <si>
    <t xml:space="preserve">Forbearance policy and volume of accounts in forbearance</t>
  </si>
  <si>
    <t xml:space="preserve">Core system name, version, and the proportion of accounts managed outside it</t>
  </si>
  <si>
    <t xml:space="preserve">Payment application logic and exception handling</t>
  </si>
  <si>
    <t xml:space="preserve">Bank account structure and cash flow diagram from obligor to lender</t>
  </si>
  <si>
    <t xml:space="preserve">Reconciliation process between servicing system, bank accounts and reporting</t>
  </si>
  <si>
    <t xml:space="preserve">Complaint volumes by theme, resolution times, and external ombudsman outcomes</t>
  </si>
  <si>
    <t xml:space="preserve">Call monitoring and quality assurance programme</t>
  </si>
  <si>
    <t xml:space="preserve">Business continuity and disaster recovery testing evidence</t>
  </si>
  <si>
    <t xml:space="preserve">Sample of the monthly loan-level tape in the format it would be delivered</t>
  </si>
  <si>
    <t xml:space="preserve">Evidence of the last successful data load by the backup servicer</t>
  </si>
  <si>
    <t xml:space="preserve">Cash control — Chapter 16</t>
  </si>
  <si>
    <t xml:space="preserve">Are collections directed to an account in the vehicle's name?</t>
  </si>
  <si>
    <t xml:space="preserve">Who controls that account, and can the originator reach it?</t>
  </si>
  <si>
    <t xml:space="preserve">What proportion of collections still arrives in the originator's own account?</t>
  </si>
  <si>
    <t xml:space="preserve">How often is that swept, and is a commingling reserve held against it?</t>
  </si>
  <si>
    <t xml:space="preserve">Is the reserve sized against the actual transferred proportion, tested monthly?</t>
  </si>
  <si>
    <t xml:space="preserve">The backup arrangement</t>
  </si>
  <si>
    <t xml:space="preserve">Named backup servicer, and the contractual grade: cold, warm or hot</t>
  </si>
  <si>
    <t xml:space="preserve">Frequency at which the full data tape is delivered to the backup</t>
  </si>
  <si>
    <t xml:space="preserve">Date of the last successful load and validation, in writing</t>
  </si>
  <si>
    <t xml:space="preserve">Licensing status of the backup in every relevant jurisdiction</t>
  </si>
  <si>
    <t xml:space="preserve">Capacity: can it absorb this book at its current volume?</t>
  </si>
  <si>
    <t xml:space="preserve">Contractually realistic transition duration, stated in weeks</t>
  </si>
  <si>
    <t xml:space="preserve">Who funds the transition cost, and is a reserve funded at closing?</t>
  </si>
  <si>
    <t xml:space="preserve">Expected collections shortfall during the handover, and for how long</t>
  </si>
  <si>
    <t xml:space="preserve">Appendix D — eligibility criteria, a starting drafting list</t>
  </si>
  <si>
    <t xml:space="preserve">Record the level agreed for each line in the Note column, then set it on the Criteria sheet of workbook 1.</t>
  </si>
  <si>
    <t xml:space="preserve">Obligor</t>
  </si>
  <si>
    <t xml:space="preserve">Adapt by asset class; the list is a prompt, not a template. That sentence is the first line of Appendix D and it is the one people ignore.
Chapter 5 names the two failures that recur. Criteria drafted so loosely that they exclude nothing. And criteria that are never tested — nobody verifies that the assets in the base actually satisfy them, until an event forces a review and a material proportion turns out to be ineligible.
The first companion workbook is the answer to the second failure: it runs a criteria set against a tape and reports what falls out. Use the Note column here to record the level you agreed for each line, and then set the same level on that workbook's Criteria sheet. A criterion that cannot be expressed as a test against a field on the tape is a criterion nobody will ever check.
Chapter 22 shows what a good set looks like. Every one of its criteria came out of the diligence and each excluded something specific. Operating leases excluded entirely, because residual realisations were running at 91% of booked and the shortfall was widening. Minimum deposit of 10% on catering, because the losses were concentrated in restaurants financed at 100% of cost with no deposit. One broker excluded by name, because it was showing losses above 8%. Seventeen per cent of the current book became ineligible, and Meridian accepted almost all of it.
The portfolio composition tests in the last section are the ones most often dropped, and they are the ones that catch drift. Individual criteria let each contract in on its own merits; composition tests are what stop the pool from becoming something different from the pool that was underwritten. Chapter 21 lists the pool drifting inside the criteria as its own failure mode, distinct from anything going wrong with the assets.
The deviation-from-closing-date-composition line is the single most useful of them, and the cheapest to draft.</t>
  </si>
  <si>
    <t xml:space="preserve">Jurisdiction</t>
  </si>
  <si>
    <t xml:space="preserve">Type: consumer, business or corporate</t>
  </si>
  <si>
    <t xml:space="preserve">Not an affiliate of the originator</t>
  </si>
  <si>
    <t xml:space="preserve">Not an employee</t>
  </si>
  <si>
    <t xml:space="preserve">Not previously in default</t>
  </si>
  <si>
    <t xml:space="preserve">Passes identity and sanctions screening</t>
  </si>
  <si>
    <t xml:space="preserve">Contract</t>
  </si>
  <si>
    <t xml:space="preserve">Governed by the law of an approved jurisdiction</t>
  </si>
  <si>
    <t xml:space="preserve">In an approved currency</t>
  </si>
  <si>
    <t xml:space="preserve">On the originator's standard form or an approved variant</t>
  </si>
  <si>
    <t xml:space="preserve">Validly executed</t>
  </si>
  <si>
    <t xml:space="preserve">Enforceable</t>
  </si>
  <si>
    <t xml:space="preserve">Not amended since origination other than as permitted</t>
  </si>
  <si>
    <t xml:space="preserve">Original documentation held and accessible</t>
  </si>
  <si>
    <t xml:space="preserve">Terms</t>
  </si>
  <si>
    <t xml:space="preserve">Minimum and maximum principal</t>
  </si>
  <si>
    <t xml:space="preserve">Minimum and maximum original term</t>
  </si>
  <si>
    <t xml:space="preserve">Minimum and maximum remaining term</t>
  </si>
  <si>
    <t xml:space="preserve">Minimum interest rate or yield</t>
  </si>
  <si>
    <t xml:space="preserve">Amortisation profile</t>
  </si>
  <si>
    <t xml:space="preserve">Maximum balloon or residual proportion</t>
  </si>
  <si>
    <t xml:space="preserve">Minimum deposit or down payment</t>
  </si>
  <si>
    <t xml:space="preserve">Not more than N days delinquent</t>
  </si>
  <si>
    <t xml:space="preserve">Never more than M days delinquent since origination</t>
  </si>
  <si>
    <t xml:space="preserve">Not subject to forbearance, restructuring or a payment holiday</t>
  </si>
  <si>
    <t xml:space="preserve">Not in dispute</t>
  </si>
  <si>
    <t xml:space="preserve">No set-off asserted</t>
  </si>
  <si>
    <t xml:space="preserve">Made in accordance with the credit policy in force at the time</t>
  </si>
  <si>
    <t xml:space="preserve">Through an approved channel</t>
  </si>
  <si>
    <t xml:space="preserve">Through an approved introducer not on the excluded list</t>
  </si>
  <si>
    <t xml:space="preserve">With all regulatory disclosures given</t>
  </si>
  <si>
    <t xml:space="preserve">Affordability assessment performed and documented</t>
  </si>
  <si>
    <t xml:space="preserve">Security</t>
  </si>
  <si>
    <t xml:space="preserve">Created, registered and perfected in every relevant jurisdiction</t>
  </si>
  <si>
    <t xml:space="preserve">Asset insured</t>
  </si>
  <si>
    <t xml:space="preserve">Title correctly noted where applicable</t>
  </si>
  <si>
    <t xml:space="preserve">Valuation obtained where required and within its validity period</t>
  </si>
  <si>
    <t xml:space="preserve">Data</t>
  </si>
  <si>
    <t xml:space="preserve">Every field in the loan tape accurate</t>
  </si>
  <si>
    <t xml:space="preserve">Contract value matching the executed document</t>
  </si>
  <si>
    <t xml:space="preserve">Obligor identifiers correct</t>
  </si>
  <si>
    <t xml:space="preserve">Portfolio composition tests — applied to the aggregate, not the individual asset</t>
  </si>
  <si>
    <t xml:space="preserve">Weighted average score at or above X</t>
  </si>
  <si>
    <t xml:space="preserve">Weighted average remaining term at or below Y</t>
  </si>
  <si>
    <t xml:space="preserve">Proportion by channel within a stated range</t>
  </si>
  <si>
    <t xml:space="preserve">Proportion by product within a stated range</t>
  </si>
  <si>
    <t xml:space="preserve">Proportion by geography within a stated range</t>
  </si>
  <si>
    <t xml:space="preserve">Proportion by score band within a stated range</t>
  </si>
  <si>
    <t xml:space="preserve">Proportion by tenor within a stated range</t>
  </si>
  <si>
    <t xml:space="preserve">Deviation from the closing-date composition within a stated tolerance</t>
  </si>
  <si>
    <t xml:space="preserve">Appendix I — questions allocators ask, and good answers</t>
  </si>
  <si>
    <t xml:space="preserve">Plus the five questions Chapter 20 says separate a real platform from a repackaged credit team.</t>
  </si>
  <si>
    <t xml:space="preserve">Question</t>
  </si>
  <si>
    <t xml:space="preserve">The weak answer</t>
  </si>
  <si>
    <t xml:space="preserve">The strong answer</t>
  </si>
  <si>
    <t xml:space="preserve">Your answer</t>
  </si>
  <si>
    <t xml:space="preserve">The question that does the work</t>
  </si>
  <si>
    <t xml:space="preserve">"How is this different from direct lending?"</t>
  </si>
  <si>
    <t xml:space="preserve">It is secured.</t>
  </si>
  <si>
    <t xml:space="preserve">The credit question is about a distribution rather than a company; the structure deleverages automatically on deterioration; and the dominant risk is counterparty and servicing rather than obligor default.</t>
  </si>
  <si>
    <t xml:space="preserve">Appendix I calls one of these the best question in the list, and it is not the one about leverage. It is what have you declined.
Everything else on this sheet can be answered from the fund's own materials. That one cannot. A manager who has never turned down a segment has not been selective, and the answer either exists with three names and three reasons or it does not exist at all. There is no way to prepare it retrospectively.
The look-through leverage question is the second most revealing, for a different reason. Chapter 20: the asset-level structure already contains leverage, because the advance rate is leverage against the pool. A fund lending at an 85% advance rate is financing a pool with roughly six times gearing at the pool level, borne by the originator's first loss. Layer fund-level leverage on top and the combination is substantial and frequently understated, because the asset-level part is described as credit enhancement rather than as gearing.
So the question is not really about the number. It is about whether the manager thinks of the advance rate as leverage at all. If the answer takes more than a minute, it has not been measured.
The last two rows are not in Appendix I. They come from Chapter 20's section on fee design, and they belong in the same conversation because they are the two features specific to this asset class: fees on invested rather than committed capital, since deployment is pipeline-constrained; and a hurdle that floats with the base rate, since a fixed hurdle set in a low-rate environment becomes trivially easy to clear when rates rise and much of the portfolio is floating.
Use the fourth column. An answer that has never been written down is not an answer, and the discipline of drafting all ten is a better preparation for a meeting than rehearsing any one of them.</t>
  </si>
  <si>
    <t xml:space="preserve">"Where does your origination come from?"</t>
  </si>
  <si>
    <t xml:space="preserve">Intermediaries and our network.</t>
  </si>
  <si>
    <t xml:space="preserve">Named relationships, with the proportion of volume from each, exclusivity where it exists, and what the originator gets from us that it cannot get from a bank.</t>
  </si>
  <si>
    <t xml:space="preserve">"What have you declined?"</t>
  </si>
  <si>
    <t xml:space="preserve">A manager who cannot name three segments it has looked at and rejected, with reasons, has not been selective.</t>
  </si>
  <si>
    <t xml:space="preserve">Three segments looked at and rejected, with the reason in each case. The book calls this the best question in the list.</t>
  </si>
  <si>
    <t xml:space="preserve">"Show me your realised losses."</t>
  </si>
  <si>
    <t xml:space="preserve">The pool's loss rate.</t>
  </si>
  <si>
    <t xml:space="preserve">The fund's realised losses, position by position, with the story of each and what changed in the process afterwards.</t>
  </si>
  <si>
    <t xml:space="preserve">"What is your look-through leverage?"</t>
  </si>
  <si>
    <t xml:space="preserve">An answer that takes more than a minute to produce.</t>
  </si>
  <si>
    <t xml:space="preserve">Fund-level leverage multiplied through the asset-level advance rates, stated immediately.</t>
  </si>
  <si>
    <t xml:space="preserve">"Who services if the originator fails?"</t>
  </si>
  <si>
    <t xml:space="preserve">We have a backup servicer.</t>
  </si>
  <si>
    <t xml:space="preserve">Named backup, grade, last successful data load test date, expected transition weeks, and who pays.</t>
  </si>
  <si>
    <t xml:space="preserve">"How do you mark the book?"</t>
  </si>
  <si>
    <t xml:space="preserve">An independent valuation agent does it.</t>
  </si>
  <si>
    <t xml:space="preserve">Dispersion of marks, a history of write-downs taken before default, back-testing against realisations, and evidence of challenge in the valuation committee.</t>
  </si>
  <si>
    <t xml:space="preserve">"Who does the servicing diligence, and can I see one?"</t>
  </si>
  <si>
    <t xml:space="preserve">Our operations team reviews it.</t>
  </si>
  <si>
    <t xml:space="preserve">A servicing review is a document. Produce a real one.</t>
  </si>
  <si>
    <t xml:space="preserve">"What is the fee base?"</t>
  </si>
  <si>
    <t xml:space="preserve">Committed capital, as in every other private strategy.</t>
  </si>
  <si>
    <t xml:space="preserve">Fees on invested rather than committed capital, because deployment is genuinely constrained by pipeline and an investor should not pay for capital sitting in a bank account.</t>
  </si>
  <si>
    <t xml:space="preserve">"What is the hurdle?"</t>
  </si>
  <si>
    <t xml:space="preserve">A fixed hurdle set when the fund was designed.</t>
  </si>
  <si>
    <t xml:space="preserve">A floating hurdle referenced to a base rate plus a margin, so that the manager is aligned with genuine outperformance rather than with the rate cycle.</t>
  </si>
  <si>
    <t xml:space="preserve">Questions with a drafted answer</t>
  </si>
</sst>
</file>

<file path=xl/styles.xml><?xml version="1.0" encoding="utf-8"?>
<styleSheet xmlns="http://schemas.openxmlformats.org/spreadsheetml/2006/main">
  <numFmts count="5">
    <numFmt numFmtId="164" formatCode="General"/>
    <numFmt numFmtId="165" formatCode="0"/>
    <numFmt numFmtId="166" formatCode="0.0%"/>
    <numFmt numFmtId="167" formatCode="#,##0.00;\(#,##0.00\);\-"/>
    <numFmt numFmtId="168" formatCode="dd/mm/yyyy"/>
  </numFmts>
  <fonts count="14">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0"/>
      <color rgb="FFFFFFFF"/>
      <name val="Arial"/>
      <family val="0"/>
      <charset val="1"/>
    </font>
    <font>
      <b val="true"/>
      <sz val="11"/>
      <color rgb="FF8C5A00"/>
      <name val="Arial"/>
      <family val="0"/>
      <charset val="1"/>
    </font>
    <font>
      <b val="true"/>
      <sz val="10"/>
      <name val="Arial"/>
      <family val="0"/>
      <charset val="1"/>
    </font>
    <font>
      <sz val="9"/>
      <name val="Arial"/>
      <family val="0"/>
      <charset val="1"/>
    </font>
    <font>
      <sz val="10"/>
      <color rgb="FF0000FF"/>
      <name val="Arial"/>
      <family val="0"/>
      <charset val="1"/>
    </font>
    <font>
      <i val="true"/>
      <sz val="9"/>
      <name val="Arial"/>
      <family val="0"/>
      <charset val="1"/>
    </font>
    <font>
      <i val="true"/>
      <sz val="9"/>
      <color rgb="FF808080"/>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2F2F2"/>
        <bgColor rgb="FFFBF3E2"/>
      </patternFill>
    </fill>
    <fill>
      <patternFill patternType="solid">
        <fgColor rgb="FFFBF3E2"/>
        <bgColor rgb="FFF2F2F2"/>
      </patternFill>
    </fill>
  </fills>
  <borders count="3">
    <border diagonalUp="false" diagonalDown="false">
      <left/>
      <right/>
      <top/>
      <bottom/>
      <diagonal/>
    </border>
    <border diagonalUp="false" diagonalDown="false">
      <left/>
      <right/>
      <top style="medium">
        <color rgb="FF808080"/>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general" vertical="bottom" textRotation="0" wrapText="false" indent="1" shrinkToFit="false"/>
      <protection locked="true" hidden="false"/>
    </xf>
    <xf numFmtId="165" fontId="6" fillId="3" borderId="0" xfId="0" applyFont="true" applyBorder="false" applyAlignment="false" applyProtection="false">
      <alignment horizontal="general" vertical="bottom" textRotation="0" wrapText="false" indent="0" shrinkToFit="false"/>
      <protection locked="true" hidden="false"/>
    </xf>
    <xf numFmtId="166" fontId="6"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center" vertical="bottom" textRotation="0" wrapText="false" indent="0" shrinkToFit="false"/>
      <protection locked="true" hidden="false"/>
    </xf>
    <xf numFmtId="164" fontId="10" fillId="3" borderId="0" xfId="0" applyFont="true" applyBorder="false" applyAlignment="true" applyProtection="false">
      <alignment horizontal="general" vertical="top" textRotation="0" wrapText="true" indent="0" shrinkToFit="false"/>
      <protection locked="true" hidden="false"/>
    </xf>
    <xf numFmtId="164" fontId="11" fillId="3" borderId="0" xfId="0" applyFont="true" applyBorder="false" applyAlignment="true" applyProtection="false">
      <alignment horizontal="center"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general" vertical="top" textRotation="0" wrapText="tru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general" vertical="top" textRotation="0" wrapText="true" indent="1" shrinkToFit="false"/>
      <protection locked="true" hidden="false"/>
    </xf>
    <xf numFmtId="168" fontId="11" fillId="0" borderId="2" xfId="0" applyFont="true" applyBorder="true" applyAlignment="false" applyProtection="false">
      <alignment horizontal="general" vertical="bottom" textRotation="0" wrapText="false" indent="0" shrinkToFit="false"/>
      <protection locked="true" hidden="false"/>
    </xf>
    <xf numFmtId="164" fontId="9" fillId="0" borderId="2" xfId="0" applyFont="true" applyBorder="true" applyAlignment="true" applyProtection="false">
      <alignment horizontal="general" vertical="top" textRotation="0" wrapText="tru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9" fillId="3" borderId="2" xfId="0" applyFont="true" applyBorder="true" applyAlignment="true" applyProtection="false">
      <alignment horizontal="general" vertical="top" textRotation="0" wrapText="true" indent="0" shrinkToFit="false"/>
      <protection locked="true" hidden="false"/>
    </xf>
    <xf numFmtId="164" fontId="13" fillId="3" borderId="2" xfId="0" applyFont="true" applyBorder="true" applyAlignment="true" applyProtection="false">
      <alignment horizontal="general" vertical="top" textRotation="0" wrapText="true" indent="0" shrinkToFit="false"/>
      <protection locked="true" hidden="false"/>
    </xf>
    <xf numFmtId="164" fontId="10" fillId="3" borderId="2" xfId="0" applyFont="true" applyBorder="true" applyAlignment="true" applyProtection="false">
      <alignment horizontal="general" vertical="top" textRotation="0" wrapText="true" indent="0" shrinkToFit="false"/>
      <protection locked="true" hidden="false"/>
    </xf>
    <xf numFmtId="164" fontId="11" fillId="3"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4171D"/>
          <bgColor rgb="FF000000"/>
        </patternFill>
      </fill>
    </dxf>
    <dxf>
      <fill>
        <patternFill patternType="solid">
          <fgColor rgb="FFF2F2F2"/>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FBF3E2"/>
          <bgColor rgb="FF000000"/>
        </patternFill>
      </fill>
    </dxf>
    <dxf>
      <fill>
        <patternFill patternType="solid">
          <fgColor rgb="FF000000"/>
          <bgColor rgb="FF000000"/>
        </patternFill>
      </fill>
    </dxf>
    <dxf>
      <fill>
        <patternFill patternType="solid">
          <fgColor rgb="FF8C5A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BF3E2"/>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1" customFormat="false" ht="15" hidden="false" customHeight="false" outlineLevel="0" collapsed="false">
      <c r="A41" s="3"/>
    </row>
    <row r="42" customFormat="false" ht="15" hidden="false" customHeight="false" outlineLevel="0" collapsed="false">
      <c r="A42" s="3"/>
    </row>
    <row r="43" customFormat="false" ht="15" hidden="false" customHeight="false" outlineLevel="0" collapsed="false">
      <c r="A43" s="3"/>
    </row>
    <row r="44" customFormat="false" ht="15" hidden="false" customHeight="false" outlineLevel="0" collapsed="false">
      <c r="A44" s="3"/>
    </row>
    <row r="45" customFormat="false" ht="15" hidden="false" customHeight="false" outlineLevel="0" collapsed="false">
      <c r="A45" s="3"/>
    </row>
    <row r="46" customFormat="false" ht="15" hidden="false" customHeight="false" outlineLevel="0" collapsed="false">
      <c r="A46" s="3"/>
    </row>
    <row r="47" customFormat="false" ht="15" hidden="false" customHeight="false" outlineLevel="0" collapsed="false">
      <c r="A47" s="3"/>
    </row>
    <row r="48" customFormat="false" ht="15" hidden="false" customHeight="false" outlineLevel="0" collapsed="false">
      <c r="A48" s="3"/>
    </row>
  </sheetData>
  <mergeCells count="1">
    <mergeCell ref="A4:A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5" min="2" style="0" width="14"/>
    <col collapsed="false" customWidth="true" hidden="false" outlineLevel="0" max="6" min="6" style="0" width="3"/>
    <col collapsed="false" customWidth="true" hidden="false" outlineLevel="0" max="7" min="7" style="0" width="56"/>
  </cols>
  <sheetData>
    <row r="1" customFormat="false" ht="17.35" hidden="false" customHeight="false" outlineLevel="0" collapsed="false">
      <c r="A1" s="1" t="s">
        <v>3</v>
      </c>
    </row>
    <row r="2" customFormat="false" ht="15" hidden="false" customHeight="false" outlineLevel="0" collapsed="false">
      <c r="A2" s="2" t="s">
        <v>4</v>
      </c>
    </row>
    <row r="4" customFormat="false" ht="27.75" hidden="false" customHeight="true" outlineLevel="0" collapsed="false">
      <c r="A4" s="4" t="s">
        <v>5</v>
      </c>
      <c r="B4" s="5" t="s">
        <v>6</v>
      </c>
      <c r="C4" s="5" t="s">
        <v>7</v>
      </c>
      <c r="D4" s="5" t="s">
        <v>8</v>
      </c>
      <c r="E4" s="5" t="s">
        <v>9</v>
      </c>
      <c r="G4" s="6" t="s">
        <v>10</v>
      </c>
    </row>
    <row r="5" customFormat="false" ht="15" hidden="false" customHeight="true" outlineLevel="0" collapsed="false">
      <c r="A5" s="7" t="s">
        <v>11</v>
      </c>
      <c r="B5" s="8" t="n">
        <f aca="false">'Originator diligence'!B54</f>
        <v>36</v>
      </c>
      <c r="C5" s="8" t="n">
        <f aca="false">'Originator diligence'!B55</f>
        <v>0</v>
      </c>
      <c r="D5" s="8" t="n">
        <f aca="false">'Originator diligence'!B56</f>
        <v>0</v>
      </c>
      <c r="E5" s="9" t="n">
        <f aca="false">'Originator diligence'!B57</f>
        <v>0</v>
      </c>
      <c r="G5" s="3" t="s">
        <v>12</v>
      </c>
    </row>
    <row r="6" customFormat="false" ht="15" hidden="false" customHeight="false" outlineLevel="0" collapsed="false">
      <c r="A6" s="10" t="s">
        <v>13</v>
      </c>
      <c r="B6" s="11" t="n">
        <f aca="false">'Servicing review'!B41</f>
        <v>29</v>
      </c>
      <c r="C6" s="11" t="n">
        <f aca="false">'Servicing review'!B42</f>
        <v>0</v>
      </c>
      <c r="D6" s="11" t="n">
        <f aca="false">'Servicing review'!B43</f>
        <v>0</v>
      </c>
      <c r="E6" s="12" t="n">
        <f aca="false">'Servicing review'!B44</f>
        <v>0</v>
      </c>
      <c r="G6" s="3"/>
    </row>
    <row r="7" customFormat="false" ht="15" hidden="false" customHeight="false" outlineLevel="0" collapsed="false">
      <c r="A7" s="7" t="s">
        <v>14</v>
      </c>
      <c r="B7" s="8" t="n">
        <f aca="false">'Eligibility drafting'!B67</f>
        <v>45</v>
      </c>
      <c r="C7" s="8" t="n">
        <f aca="false">'Eligibility drafting'!B68</f>
        <v>0</v>
      </c>
      <c r="D7" s="8" t="n">
        <f aca="false">'Eligibility drafting'!B69</f>
        <v>0</v>
      </c>
      <c r="E7" s="9" t="n">
        <f aca="false">'Eligibility drafting'!B70</f>
        <v>0</v>
      </c>
      <c r="G7" s="3"/>
    </row>
    <row r="8" customFormat="false" ht="15" hidden="false" customHeight="false" outlineLevel="0" collapsed="false">
      <c r="A8" s="7" t="s">
        <v>15</v>
      </c>
      <c r="B8" s="8" t="n">
        <f aca="false">5</f>
        <v>5</v>
      </c>
      <c r="C8" s="8" t="n">
        <f aca="false">'Structure review'!C24</f>
        <v>0</v>
      </c>
      <c r="D8" s="13" t="s">
        <v>16</v>
      </c>
      <c r="E8" s="9" t="n">
        <f aca="false">'Structure review'!C25</f>
        <v>0</v>
      </c>
      <c r="G8" s="3"/>
    </row>
    <row r="9" customFormat="false" ht="15" hidden="false" customHeight="false" outlineLevel="0" collapsed="false">
      <c r="A9" s="10" t="s">
        <v>17</v>
      </c>
      <c r="B9" s="11" t="n">
        <f aca="false">10</f>
        <v>10</v>
      </c>
      <c r="C9" s="11" t="n">
        <f aca="false">'Allocator questions'!B16</f>
        <v>0</v>
      </c>
      <c r="D9" s="14" t="s">
        <v>16</v>
      </c>
      <c r="E9" s="12" t="n">
        <f aca="false">'Allocator questions'!B17</f>
        <v>0</v>
      </c>
      <c r="G9" s="3"/>
    </row>
    <row r="10" customFormat="false" ht="15" hidden="false" customHeight="false" outlineLevel="0" collapsed="false">
      <c r="G10" s="3"/>
    </row>
    <row r="11" customFormat="false" ht="15" hidden="false" customHeight="false" outlineLevel="0" collapsed="false">
      <c r="A11" s="15" t="s">
        <v>18</v>
      </c>
      <c r="B11" s="16" t="n">
        <f aca="false">SUM(B5:B9)</f>
        <v>125</v>
      </c>
      <c r="C11" s="17"/>
      <c r="D11" s="17"/>
      <c r="E11" s="17"/>
      <c r="G11" s="3"/>
    </row>
    <row r="12" customFormat="false" ht="15" hidden="false" customHeight="false" outlineLevel="0" collapsed="false">
      <c r="A12" s="18" t="s">
        <v>19</v>
      </c>
      <c r="C12" s="19" t="n">
        <f aca="false">SUM(C5:C9)</f>
        <v>0</v>
      </c>
      <c r="G12" s="3"/>
    </row>
    <row r="13" customFormat="false" ht="15" hidden="false" customHeight="false" outlineLevel="0" collapsed="false">
      <c r="A13" s="18" t="s">
        <v>20</v>
      </c>
      <c r="D13" s="19" t="n">
        <f aca="false">SUM(D5:D7)</f>
        <v>0</v>
      </c>
      <c r="G13" s="3"/>
    </row>
    <row r="14" customFormat="false" ht="15" hidden="false" customHeight="false" outlineLevel="0" collapsed="false">
      <c r="A14" s="18" t="s">
        <v>21</v>
      </c>
      <c r="E14" s="20" t="n">
        <f aca="false">IF(B11=0,0,C12/B11)</f>
        <v>0</v>
      </c>
      <c r="G14" s="3"/>
    </row>
    <row r="15" customFormat="false" ht="15" hidden="false" customHeight="false" outlineLevel="0" collapsed="false">
      <c r="G15" s="3"/>
    </row>
    <row r="16" customFormat="false" ht="15" hidden="false" customHeight="false" outlineLevel="0" collapsed="false">
      <c r="A16" s="6" t="s">
        <v>22</v>
      </c>
      <c r="G16" s="3"/>
    </row>
    <row r="17" customFormat="false" ht="15" hidden="false" customHeight="false" outlineLevel="0" collapsed="false">
      <c r="A17" s="7" t="s">
        <v>23</v>
      </c>
      <c r="B17" s="8" t="n">
        <f aca="false">'Segment reference'!B23</f>
        <v>17</v>
      </c>
      <c r="G17" s="3"/>
    </row>
    <row r="18" customFormat="false" ht="15" hidden="false" customHeight="false" outlineLevel="0" collapsed="false">
      <c r="A18" s="7" t="s">
        <v>24</v>
      </c>
      <c r="B18" s="8" t="n">
        <f aca="false">'Segment reference'!B24</f>
        <v>3</v>
      </c>
      <c r="G18" s="3"/>
    </row>
    <row r="19" customFormat="false" ht="15" hidden="false" customHeight="false" outlineLevel="0" collapsed="false">
      <c r="A19" s="7" t="s">
        <v>25</v>
      </c>
      <c r="B19" s="8" t="n">
        <f aca="false">'Segment reference'!B25</f>
        <v>10</v>
      </c>
      <c r="G19" s="3"/>
    </row>
    <row r="20" customFormat="false" ht="15" hidden="false" customHeight="false" outlineLevel="0" collapsed="false">
      <c r="G20" s="3"/>
    </row>
    <row r="21" customFormat="false" ht="15" hidden="false" customHeight="false" outlineLevel="0" collapsed="false">
      <c r="G21" s="3"/>
    </row>
    <row r="22" customFormat="false" ht="15" hidden="false" customHeight="false" outlineLevel="0" collapsed="false">
      <c r="G22" s="3"/>
    </row>
    <row r="23" customFormat="false" ht="15" hidden="false" customHeight="false" outlineLevel="0" collapsed="false">
      <c r="G23" s="3"/>
    </row>
    <row r="24" customFormat="false" ht="15" hidden="false" customHeight="false" outlineLevel="0" collapsed="false">
      <c r="G24" s="3"/>
    </row>
    <row r="25" customFormat="false" ht="15" hidden="false" customHeight="false" outlineLevel="0" collapsed="false">
      <c r="G25" s="3"/>
    </row>
    <row r="26" customFormat="false" ht="15" hidden="false" customHeight="false" outlineLevel="0" collapsed="false">
      <c r="G26" s="3"/>
    </row>
    <row r="27" customFormat="false" ht="15" hidden="false" customHeight="false" outlineLevel="0" collapsed="false">
      <c r="G27" s="3"/>
    </row>
    <row r="28" customFormat="false" ht="15" hidden="false" customHeight="false" outlineLevel="0" collapsed="false">
      <c r="G28" s="3"/>
    </row>
    <row r="29" customFormat="false" ht="15" hidden="false" customHeight="false" outlineLevel="0" collapsed="false">
      <c r="G29" s="3"/>
    </row>
    <row r="30" customFormat="false" ht="15" hidden="false" customHeight="false" outlineLevel="0" collapsed="false">
      <c r="G30" s="3"/>
    </row>
    <row r="31" customFormat="false" ht="15" hidden="false" customHeight="false" outlineLevel="0" collapsed="false">
      <c r="G31" s="3"/>
    </row>
    <row r="32" customFormat="false" ht="15" hidden="false" customHeight="false" outlineLevel="0" collapsed="false">
      <c r="G32" s="3"/>
    </row>
    <row r="33" customFormat="false" ht="15" hidden="false" customHeight="false" outlineLevel="0" collapsed="false">
      <c r="G33" s="3"/>
    </row>
    <row r="34" customFormat="false" ht="15" hidden="false" customHeight="false" outlineLevel="0" collapsed="false">
      <c r="G34" s="3"/>
    </row>
  </sheetData>
  <mergeCells count="1">
    <mergeCell ref="G5:G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8"/>
    <col collapsed="false" customWidth="true" hidden="false" outlineLevel="0" max="3" min="3" style="0" width="34"/>
    <col collapsed="false" customWidth="true" hidden="false" outlineLevel="0" max="4" min="4" style="0" width="44"/>
    <col collapsed="false" customWidth="true" hidden="false" outlineLevel="0" max="5" min="5" style="0" width="30"/>
    <col collapsed="false" customWidth="true" hidden="false" outlineLevel="0" max="7" min="6" style="0" width="13"/>
    <col collapsed="false" customWidth="true" hidden="false" outlineLevel="0" max="8" min="8" style="0" width="3"/>
    <col collapsed="false" customWidth="true" hidden="false" outlineLevel="0" max="9" min="9" style="0" width="56"/>
  </cols>
  <sheetData>
    <row r="1" customFormat="false" ht="17.35" hidden="false" customHeight="false" outlineLevel="0" collapsed="false">
      <c r="A1" s="1" t="s">
        <v>26</v>
      </c>
    </row>
    <row r="2" customFormat="false" ht="15" hidden="false" customHeight="false" outlineLevel="0" collapsed="false">
      <c r="A2" s="2" t="s">
        <v>27</v>
      </c>
    </row>
    <row r="4" customFormat="false" ht="27.75" hidden="false" customHeight="true" outlineLevel="0" collapsed="false">
      <c r="A4" s="4" t="s">
        <v>28</v>
      </c>
      <c r="B4" s="5" t="s">
        <v>29</v>
      </c>
      <c r="C4" s="5" t="s">
        <v>30</v>
      </c>
      <c r="D4" s="5" t="s">
        <v>31</v>
      </c>
      <c r="E4" s="5" t="s">
        <v>32</v>
      </c>
      <c r="F4" s="5" t="s">
        <v>33</v>
      </c>
      <c r="G4" s="5" t="s">
        <v>34</v>
      </c>
      <c r="I4" s="6" t="s">
        <v>35</v>
      </c>
    </row>
    <row r="5" customFormat="false" ht="30" hidden="false" customHeight="true" outlineLevel="0" collapsed="false">
      <c r="A5" s="21" t="s">
        <v>36</v>
      </c>
      <c r="B5" s="21" t="s">
        <v>37</v>
      </c>
      <c r="C5" s="21" t="s">
        <v>38</v>
      </c>
      <c r="D5" s="21" t="s">
        <v>39</v>
      </c>
      <c r="E5" s="21" t="s">
        <v>40</v>
      </c>
      <c r="F5" s="22" t="n">
        <v>5</v>
      </c>
      <c r="G5" s="22" t="n">
        <v>6</v>
      </c>
      <c r="I5" s="3" t="s">
        <v>41</v>
      </c>
    </row>
    <row r="6" customFormat="false" ht="30" hidden="false" customHeight="true" outlineLevel="0" collapsed="false">
      <c r="A6" s="23" t="s">
        <v>42</v>
      </c>
      <c r="B6" s="23" t="s">
        <v>43</v>
      </c>
      <c r="C6" s="23" t="s">
        <v>44</v>
      </c>
      <c r="D6" s="23" t="s">
        <v>45</v>
      </c>
      <c r="E6" s="23" t="s">
        <v>46</v>
      </c>
      <c r="F6" s="24" t="n">
        <v>4</v>
      </c>
      <c r="G6" s="24" t="n">
        <v>6</v>
      </c>
      <c r="I6" s="3"/>
    </row>
    <row r="7" customFormat="false" ht="30" hidden="false" customHeight="true" outlineLevel="0" collapsed="false">
      <c r="A7" s="21" t="s">
        <v>47</v>
      </c>
      <c r="B7" s="21" t="s">
        <v>48</v>
      </c>
      <c r="C7" s="21" t="s">
        <v>49</v>
      </c>
      <c r="D7" s="21" t="s">
        <v>50</v>
      </c>
      <c r="E7" s="21" t="s">
        <v>51</v>
      </c>
      <c r="F7" s="22" t="n">
        <v>3</v>
      </c>
      <c r="G7" s="22" t="n">
        <v>7</v>
      </c>
      <c r="I7" s="3"/>
    </row>
    <row r="8" customFormat="false" ht="30" hidden="false" customHeight="true" outlineLevel="0" collapsed="false">
      <c r="A8" s="23" t="s">
        <v>52</v>
      </c>
      <c r="B8" s="23" t="s">
        <v>53</v>
      </c>
      <c r="C8" s="23" t="s">
        <v>54</v>
      </c>
      <c r="D8" s="23" t="s">
        <v>55</v>
      </c>
      <c r="E8" s="23" t="s">
        <v>56</v>
      </c>
      <c r="F8" s="24" t="n">
        <v>3</v>
      </c>
      <c r="G8" s="24" t="n">
        <v>7</v>
      </c>
      <c r="I8" s="3"/>
    </row>
    <row r="9" customFormat="false" ht="30" hidden="false" customHeight="true" outlineLevel="0" collapsed="false">
      <c r="A9" s="21" t="s">
        <v>57</v>
      </c>
      <c r="B9" s="21" t="s">
        <v>58</v>
      </c>
      <c r="C9" s="21" t="s">
        <v>59</v>
      </c>
      <c r="D9" s="21" t="s">
        <v>60</v>
      </c>
      <c r="E9" s="21" t="s">
        <v>56</v>
      </c>
      <c r="F9" s="22" t="n">
        <v>3</v>
      </c>
      <c r="G9" s="22" t="n">
        <v>8</v>
      </c>
      <c r="I9" s="3"/>
    </row>
    <row r="10" customFormat="false" ht="30" hidden="false" customHeight="true" outlineLevel="0" collapsed="false">
      <c r="A10" s="23" t="s">
        <v>61</v>
      </c>
      <c r="B10" s="23" t="s">
        <v>62</v>
      </c>
      <c r="C10" s="23" t="s">
        <v>63</v>
      </c>
      <c r="D10" s="23" t="s">
        <v>64</v>
      </c>
      <c r="E10" s="23" t="s">
        <v>46</v>
      </c>
      <c r="F10" s="24" t="n">
        <v>4</v>
      </c>
      <c r="G10" s="24" t="n">
        <v>8</v>
      </c>
      <c r="I10" s="3"/>
    </row>
    <row r="11" customFormat="false" ht="30" hidden="false" customHeight="true" outlineLevel="0" collapsed="false">
      <c r="A11" s="21" t="s">
        <v>65</v>
      </c>
      <c r="B11" s="21" t="s">
        <v>66</v>
      </c>
      <c r="C11" s="21" t="s">
        <v>67</v>
      </c>
      <c r="D11" s="21" t="s">
        <v>68</v>
      </c>
      <c r="E11" s="21" t="s">
        <v>56</v>
      </c>
      <c r="F11" s="22" t="n">
        <v>3</v>
      </c>
      <c r="G11" s="22" t="n">
        <v>8</v>
      </c>
      <c r="I11" s="3"/>
    </row>
    <row r="12" customFormat="false" ht="30" hidden="false" customHeight="true" outlineLevel="0" collapsed="false">
      <c r="A12" s="23" t="s">
        <v>69</v>
      </c>
      <c r="B12" s="23" t="s">
        <v>70</v>
      </c>
      <c r="C12" s="23" t="s">
        <v>71</v>
      </c>
      <c r="D12" s="23" t="s">
        <v>72</v>
      </c>
      <c r="E12" s="23" t="s">
        <v>73</v>
      </c>
      <c r="F12" s="24" t="n">
        <v>1</v>
      </c>
      <c r="G12" s="24" t="n">
        <v>9</v>
      </c>
      <c r="I12" s="3"/>
    </row>
    <row r="13" customFormat="false" ht="30" hidden="false" customHeight="true" outlineLevel="0" collapsed="false">
      <c r="A13" s="21" t="s">
        <v>74</v>
      </c>
      <c r="B13" s="21" t="s">
        <v>75</v>
      </c>
      <c r="C13" s="21" t="s">
        <v>76</v>
      </c>
      <c r="D13" s="21" t="s">
        <v>77</v>
      </c>
      <c r="E13" s="21" t="s">
        <v>78</v>
      </c>
      <c r="F13" s="22" t="n">
        <v>2</v>
      </c>
      <c r="G13" s="22" t="n">
        <v>9</v>
      </c>
      <c r="I13" s="3"/>
    </row>
    <row r="14" customFormat="false" ht="30" hidden="false" customHeight="true" outlineLevel="0" collapsed="false">
      <c r="A14" s="23" t="s">
        <v>79</v>
      </c>
      <c r="B14" s="23" t="s">
        <v>53</v>
      </c>
      <c r="C14" s="23" t="s">
        <v>80</v>
      </c>
      <c r="D14" s="23" t="s">
        <v>81</v>
      </c>
      <c r="E14" s="23" t="s">
        <v>82</v>
      </c>
      <c r="F14" s="24" t="n">
        <v>2</v>
      </c>
      <c r="G14" s="24" t="n">
        <v>10</v>
      </c>
      <c r="I14" s="3"/>
    </row>
    <row r="15" customFormat="false" ht="30" hidden="false" customHeight="true" outlineLevel="0" collapsed="false">
      <c r="A15" s="21" t="s">
        <v>83</v>
      </c>
      <c r="B15" s="21" t="s">
        <v>84</v>
      </c>
      <c r="C15" s="21" t="s">
        <v>85</v>
      </c>
      <c r="D15" s="21" t="s">
        <v>86</v>
      </c>
      <c r="E15" s="21" t="s">
        <v>87</v>
      </c>
      <c r="F15" s="22" t="n">
        <v>1</v>
      </c>
      <c r="G15" s="22" t="n">
        <v>11</v>
      </c>
      <c r="I15" s="3"/>
    </row>
    <row r="16" customFormat="false" ht="30" hidden="false" customHeight="true" outlineLevel="0" collapsed="false">
      <c r="A16" s="23" t="s">
        <v>88</v>
      </c>
      <c r="B16" s="23" t="s">
        <v>89</v>
      </c>
      <c r="C16" s="23" t="s">
        <v>90</v>
      </c>
      <c r="D16" s="23" t="s">
        <v>91</v>
      </c>
      <c r="E16" s="23" t="s">
        <v>92</v>
      </c>
      <c r="F16" s="24" t="n">
        <v>2</v>
      </c>
      <c r="G16" s="24" t="n">
        <v>11</v>
      </c>
      <c r="I16" s="3"/>
    </row>
    <row r="17" customFormat="false" ht="30" hidden="false" customHeight="true" outlineLevel="0" collapsed="false">
      <c r="A17" s="21" t="s">
        <v>93</v>
      </c>
      <c r="B17" s="21" t="s">
        <v>94</v>
      </c>
      <c r="C17" s="21" t="s">
        <v>95</v>
      </c>
      <c r="D17" s="21" t="s">
        <v>96</v>
      </c>
      <c r="E17" s="21" t="s">
        <v>97</v>
      </c>
      <c r="F17" s="22" t="n">
        <v>2</v>
      </c>
      <c r="G17" s="22" t="n">
        <v>11</v>
      </c>
      <c r="I17" s="3"/>
    </row>
    <row r="18" customFormat="false" ht="30" hidden="false" customHeight="true" outlineLevel="0" collapsed="false">
      <c r="A18" s="23" t="s">
        <v>98</v>
      </c>
      <c r="B18" s="23" t="s">
        <v>99</v>
      </c>
      <c r="C18" s="23" t="s">
        <v>100</v>
      </c>
      <c r="D18" s="23" t="s">
        <v>101</v>
      </c>
      <c r="E18" s="23" t="s">
        <v>82</v>
      </c>
      <c r="F18" s="24" t="n">
        <v>2</v>
      </c>
      <c r="G18" s="24" t="n">
        <v>12</v>
      </c>
      <c r="I18" s="3"/>
    </row>
    <row r="19" customFormat="false" ht="30" hidden="false" customHeight="true" outlineLevel="0" collapsed="false">
      <c r="A19" s="21" t="s">
        <v>102</v>
      </c>
      <c r="B19" s="21" t="s">
        <v>103</v>
      </c>
      <c r="C19" s="21" t="s">
        <v>104</v>
      </c>
      <c r="D19" s="21" t="s">
        <v>105</v>
      </c>
      <c r="E19" s="21" t="s">
        <v>106</v>
      </c>
      <c r="F19" s="22" t="n">
        <v>2</v>
      </c>
      <c r="G19" s="22" t="n">
        <v>12</v>
      </c>
      <c r="I19" s="3"/>
    </row>
    <row r="20" customFormat="false" ht="30" hidden="false" customHeight="true" outlineLevel="0" collapsed="false">
      <c r="A20" s="23" t="s">
        <v>107</v>
      </c>
      <c r="B20" s="23" t="s">
        <v>108</v>
      </c>
      <c r="C20" s="23" t="s">
        <v>109</v>
      </c>
      <c r="D20" s="23" t="s">
        <v>110</v>
      </c>
      <c r="E20" s="23" t="s">
        <v>111</v>
      </c>
      <c r="F20" s="24" t="n">
        <v>2</v>
      </c>
      <c r="G20" s="24" t="n">
        <v>13</v>
      </c>
      <c r="I20" s="3"/>
    </row>
    <row r="21" customFormat="false" ht="30" hidden="false" customHeight="true" outlineLevel="0" collapsed="false">
      <c r="A21" s="21" t="s">
        <v>112</v>
      </c>
      <c r="B21" s="21" t="s">
        <v>53</v>
      </c>
      <c r="C21" s="21" t="s">
        <v>113</v>
      </c>
      <c r="D21" s="21" t="s">
        <v>114</v>
      </c>
      <c r="E21" s="21" t="s">
        <v>115</v>
      </c>
      <c r="F21" s="22" t="n">
        <v>2</v>
      </c>
      <c r="G21" s="22" t="n">
        <v>14</v>
      </c>
      <c r="I21" s="3"/>
    </row>
    <row r="22" customFormat="false" ht="15" hidden="false" customHeight="false" outlineLevel="0" collapsed="false">
      <c r="I22" s="3"/>
    </row>
    <row r="23" customFormat="false" ht="15" hidden="false" customHeight="false" outlineLevel="0" collapsed="false">
      <c r="A23" s="18" t="s">
        <v>23</v>
      </c>
      <c r="B23" s="19" t="n">
        <f aca="false">COUNTA(A5:A21)</f>
        <v>17</v>
      </c>
      <c r="I23" s="3"/>
    </row>
    <row r="24" customFormat="false" ht="15" hidden="false" customHeight="false" outlineLevel="0" collapsed="false">
      <c r="A24" s="18" t="s">
        <v>116</v>
      </c>
      <c r="B24" s="19" t="n">
        <f aca="false">COUNTIF(F5:F21,"&gt;=4")</f>
        <v>3</v>
      </c>
      <c r="I24" s="3"/>
    </row>
    <row r="25" customFormat="false" ht="15" hidden="false" customHeight="false" outlineLevel="0" collapsed="false">
      <c r="A25" s="18" t="s">
        <v>117</v>
      </c>
      <c r="B25" s="19" t="n">
        <f aca="false">COUNTIF(F5:F21,"&lt;=2")</f>
        <v>10</v>
      </c>
      <c r="I25" s="3"/>
    </row>
    <row r="26" customFormat="false" ht="15" hidden="false" customHeight="false" outlineLevel="0" collapsed="false">
      <c r="A26" s="18" t="s">
        <v>118</v>
      </c>
      <c r="B26" s="25" t="n">
        <f aca="false">AVERAGE(F5:F21)</f>
        <v>2.52941176470588</v>
      </c>
      <c r="I26" s="3"/>
    </row>
    <row r="27" customFormat="false" ht="15" hidden="false" customHeight="false" outlineLevel="0" collapsed="false">
      <c r="I27" s="3"/>
    </row>
    <row r="28" customFormat="false" ht="15" hidden="false" customHeight="false" outlineLevel="0" collapsed="false">
      <c r="I28" s="3"/>
    </row>
    <row r="29" customFormat="false" ht="15" hidden="false" customHeight="false" outlineLevel="0" collapsed="false">
      <c r="I29" s="3"/>
    </row>
    <row r="30" customFormat="false" ht="15" hidden="false" customHeight="false" outlineLevel="0" collapsed="false">
      <c r="I30" s="3"/>
    </row>
    <row r="31" customFormat="false" ht="15" hidden="false" customHeight="false" outlineLevel="0" collapsed="false">
      <c r="I31" s="3"/>
    </row>
    <row r="32" customFormat="false" ht="15" hidden="false" customHeight="false" outlineLevel="0" collapsed="false">
      <c r="I32" s="3"/>
    </row>
    <row r="33" customFormat="false" ht="15" hidden="false" customHeight="false" outlineLevel="0" collapsed="false">
      <c r="I33" s="3"/>
    </row>
    <row r="34" customFormat="false" ht="15" hidden="false" customHeight="false" outlineLevel="0" collapsed="false">
      <c r="I34" s="3"/>
    </row>
    <row r="35" customFormat="false" ht="15" hidden="false" customHeight="false" outlineLevel="0" collapsed="false">
      <c r="I35" s="3"/>
    </row>
    <row r="36" customFormat="false" ht="15" hidden="false" customHeight="false" outlineLevel="0" collapsed="false">
      <c r="I36" s="3"/>
    </row>
    <row r="37" customFormat="false" ht="15" hidden="false" customHeight="false" outlineLevel="0" collapsed="false">
      <c r="I37" s="3"/>
    </row>
    <row r="38" customFormat="false" ht="15" hidden="false" customHeight="false" outlineLevel="0" collapsed="false">
      <c r="I38" s="3"/>
    </row>
    <row r="39" customFormat="false" ht="15" hidden="false" customHeight="false" outlineLevel="0" collapsed="false">
      <c r="I39" s="3"/>
    </row>
    <row r="40" customFormat="false" ht="15" hidden="false" customHeight="false" outlineLevel="0" collapsed="false">
      <c r="I40" s="3"/>
    </row>
  </sheetData>
  <autoFilter ref="A4:G21"/>
  <mergeCells count="1">
    <mergeCell ref="I5:I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56"/>
    <col collapsed="false" customWidth="true" hidden="false" outlineLevel="0" max="4" min="3" style="0" width="18"/>
    <col collapsed="false" customWidth="true" hidden="false" outlineLevel="0" max="5" min="5" style="0" width="40"/>
    <col collapsed="false" customWidth="true" hidden="false" outlineLevel="0" max="6" min="6" style="0" width="3"/>
    <col collapsed="false" customWidth="true" hidden="false" outlineLevel="0" max="7" min="7" style="0" width="56"/>
  </cols>
  <sheetData>
    <row r="1" customFormat="false" ht="17.35" hidden="false" customHeight="false" outlineLevel="0" collapsed="false">
      <c r="A1" s="1" t="s">
        <v>119</v>
      </c>
    </row>
    <row r="2" customFormat="false" ht="15" hidden="false" customHeight="false" outlineLevel="0" collapsed="false">
      <c r="A2" s="2" t="s">
        <v>120</v>
      </c>
    </row>
    <row r="4" customFormat="false" ht="27.75" hidden="false" customHeight="true" outlineLevel="0" collapsed="false">
      <c r="A4" s="4"/>
      <c r="B4" s="5" t="s">
        <v>121</v>
      </c>
      <c r="C4" s="5" t="s">
        <v>122</v>
      </c>
      <c r="D4" s="5" t="s">
        <v>123</v>
      </c>
      <c r="E4" s="5" t="s">
        <v>124</v>
      </c>
      <c r="G4" s="6" t="s">
        <v>125</v>
      </c>
    </row>
    <row r="5" customFormat="false" ht="23.85" hidden="false" customHeight="true" outlineLevel="0" collapsed="false">
      <c r="A5" s="26" t="s">
        <v>126</v>
      </c>
      <c r="B5" s="27" t="s">
        <v>127</v>
      </c>
      <c r="C5" s="28"/>
      <c r="D5" s="28"/>
      <c r="E5" s="28"/>
      <c r="G5" s="3" t="s">
        <v>128</v>
      </c>
    </row>
    <row r="6" customFormat="false" ht="57.75" hidden="false" customHeight="true" outlineLevel="0" collapsed="false">
      <c r="B6" s="29" t="s">
        <v>129</v>
      </c>
      <c r="C6" s="30"/>
      <c r="D6" s="30"/>
      <c r="E6" s="31"/>
      <c r="G6" s="3"/>
    </row>
    <row r="7" customFormat="false" ht="15" hidden="false" customHeight="false" outlineLevel="0" collapsed="false">
      <c r="G7" s="3"/>
    </row>
    <row r="8" customFormat="false" ht="23.85" hidden="false" customHeight="false" outlineLevel="0" collapsed="false">
      <c r="A8" s="26" t="s">
        <v>130</v>
      </c>
      <c r="B8" s="27" t="s">
        <v>131</v>
      </c>
      <c r="C8" s="28"/>
      <c r="D8" s="28"/>
      <c r="E8" s="28"/>
      <c r="G8" s="3"/>
    </row>
    <row r="9" customFormat="false" ht="57.75" hidden="false" customHeight="true" outlineLevel="0" collapsed="false">
      <c r="B9" s="29" t="s">
        <v>132</v>
      </c>
      <c r="C9" s="30"/>
      <c r="D9" s="30"/>
      <c r="E9" s="31"/>
      <c r="G9" s="3"/>
    </row>
    <row r="10" customFormat="false" ht="15" hidden="false" customHeight="false" outlineLevel="0" collapsed="false">
      <c r="G10" s="3"/>
    </row>
    <row r="11" customFormat="false" ht="15" hidden="false" customHeight="false" outlineLevel="0" collapsed="false">
      <c r="A11" s="26" t="s">
        <v>133</v>
      </c>
      <c r="B11" s="27" t="s">
        <v>134</v>
      </c>
      <c r="C11" s="28"/>
      <c r="D11" s="28"/>
      <c r="E11" s="28"/>
      <c r="G11" s="3"/>
    </row>
    <row r="12" customFormat="false" ht="57.75" hidden="false" customHeight="true" outlineLevel="0" collapsed="false">
      <c r="B12" s="29" t="s">
        <v>135</v>
      </c>
      <c r="C12" s="30"/>
      <c r="D12" s="30"/>
      <c r="E12" s="31"/>
      <c r="G12" s="3"/>
    </row>
    <row r="13" customFormat="false" ht="15" hidden="false" customHeight="false" outlineLevel="0" collapsed="false">
      <c r="G13" s="3"/>
    </row>
    <row r="14" customFormat="false" ht="15" hidden="false" customHeight="false" outlineLevel="0" collapsed="false">
      <c r="A14" s="26" t="s">
        <v>136</v>
      </c>
      <c r="B14" s="27" t="s">
        <v>137</v>
      </c>
      <c r="C14" s="28"/>
      <c r="D14" s="28"/>
      <c r="E14" s="28"/>
      <c r="G14" s="3"/>
    </row>
    <row r="15" customFormat="false" ht="57.75" hidden="false" customHeight="true" outlineLevel="0" collapsed="false">
      <c r="B15" s="29" t="s">
        <v>138</v>
      </c>
      <c r="C15" s="30"/>
      <c r="D15" s="30"/>
      <c r="E15" s="31"/>
      <c r="G15" s="3"/>
    </row>
    <row r="16" customFormat="false" ht="15" hidden="false" customHeight="false" outlineLevel="0" collapsed="false">
      <c r="G16" s="3"/>
    </row>
    <row r="17" customFormat="false" ht="15" hidden="false" customHeight="false" outlineLevel="0" collapsed="false">
      <c r="A17" s="26" t="s">
        <v>139</v>
      </c>
      <c r="B17" s="27" t="s">
        <v>140</v>
      </c>
      <c r="C17" s="28"/>
      <c r="D17" s="28"/>
      <c r="E17" s="28"/>
      <c r="G17" s="3"/>
    </row>
    <row r="18" customFormat="false" ht="57.75" hidden="false" customHeight="true" outlineLevel="0" collapsed="false">
      <c r="B18" s="29" t="s">
        <v>141</v>
      </c>
      <c r="C18" s="30"/>
      <c r="D18" s="30"/>
      <c r="E18" s="31"/>
      <c r="G18" s="3"/>
    </row>
    <row r="19" customFormat="false" ht="15" hidden="false" customHeight="false" outlineLevel="0" collapsed="false">
      <c r="G19" s="3"/>
    </row>
    <row r="20" customFormat="false" ht="15" hidden="false" customHeight="false" outlineLevel="0" collapsed="false">
      <c r="G20" s="3"/>
    </row>
    <row r="21" customFormat="false" ht="15" hidden="false" customHeight="false" outlineLevel="0" collapsed="false">
      <c r="G21" s="3"/>
    </row>
    <row r="22" customFormat="false" ht="15" hidden="false" customHeight="false" outlineLevel="0" collapsed="false">
      <c r="A22" s="2" t="s">
        <v>142</v>
      </c>
      <c r="G22" s="3"/>
    </row>
    <row r="23" customFormat="false" ht="15" hidden="false" customHeight="false" outlineLevel="0" collapsed="false">
      <c r="G23" s="3"/>
    </row>
    <row r="24" customFormat="false" ht="15" hidden="false" customHeight="false" outlineLevel="0" collapsed="false">
      <c r="B24" s="18" t="s">
        <v>143</v>
      </c>
      <c r="C24" s="19" t="n">
        <f aca="false">COUNTA(C6,C9,C12,C15,C18)</f>
        <v>0</v>
      </c>
      <c r="G24" s="3"/>
    </row>
    <row r="25" customFormat="false" ht="15" hidden="false" customHeight="false" outlineLevel="0" collapsed="false">
      <c r="B25" s="18" t="s">
        <v>9</v>
      </c>
      <c r="C25" s="20" t="n">
        <f aca="false">C24/5</f>
        <v>0</v>
      </c>
      <c r="G25" s="3"/>
    </row>
    <row r="26" customFormat="false" ht="15" hidden="false" customHeight="false" outlineLevel="0" collapsed="false">
      <c r="G26" s="3"/>
    </row>
    <row r="27" customFormat="false" ht="15" hidden="false" customHeight="false" outlineLevel="0" collapsed="false">
      <c r="G27" s="3"/>
    </row>
    <row r="28" customFormat="false" ht="15" hidden="false" customHeight="false" outlineLevel="0" collapsed="false">
      <c r="G28" s="3"/>
    </row>
    <row r="29" customFormat="false" ht="15" hidden="false" customHeight="false" outlineLevel="0" collapsed="false">
      <c r="G29" s="3"/>
    </row>
    <row r="30" customFormat="false" ht="15" hidden="false" customHeight="false" outlineLevel="0" collapsed="false">
      <c r="G30" s="3"/>
    </row>
    <row r="31" customFormat="false" ht="15" hidden="false" customHeight="false" outlineLevel="0" collapsed="false">
      <c r="G31" s="3"/>
    </row>
    <row r="32" customFormat="false" ht="15" hidden="false" customHeight="false" outlineLevel="0" collapsed="false">
      <c r="G32" s="3"/>
    </row>
    <row r="33" customFormat="false" ht="15" hidden="false" customHeight="false" outlineLevel="0" collapsed="false">
      <c r="G33" s="3"/>
    </row>
    <row r="34" customFormat="false" ht="15" hidden="false" customHeight="false" outlineLevel="0" collapsed="false">
      <c r="G34" s="3"/>
    </row>
  </sheetData>
  <mergeCells count="1">
    <mergeCell ref="G5:G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2"/>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6"/>
  </cols>
  <sheetData>
    <row r="1" customFormat="false" ht="17.35" hidden="false" customHeight="false" outlineLevel="0" collapsed="false">
      <c r="A1" s="1" t="s">
        <v>144</v>
      </c>
    </row>
    <row r="2" customFormat="false" ht="15" hidden="false" customHeight="false" outlineLevel="0" collapsed="false">
      <c r="A2" s="2" t="s">
        <v>145</v>
      </c>
    </row>
    <row r="4" customFormat="false" ht="27.75" hidden="false" customHeight="true" outlineLevel="0" collapsed="false">
      <c r="A4" s="4" t="s">
        <v>146</v>
      </c>
      <c r="B4" s="5" t="s">
        <v>147</v>
      </c>
      <c r="C4" s="5" t="s">
        <v>148</v>
      </c>
      <c r="D4" s="5" t="s">
        <v>149</v>
      </c>
      <c r="E4" s="5" t="s">
        <v>124</v>
      </c>
      <c r="G4" s="6" t="s">
        <v>150</v>
      </c>
    </row>
    <row r="5" customFormat="false" ht="15" hidden="false" customHeight="true" outlineLevel="0" collapsed="false">
      <c r="A5" s="32" t="s">
        <v>151</v>
      </c>
      <c r="B5" s="28"/>
      <c r="C5" s="28"/>
      <c r="D5" s="28"/>
      <c r="E5" s="28"/>
      <c r="G5" s="3" t="s">
        <v>152</v>
      </c>
    </row>
    <row r="6" customFormat="false" ht="15" hidden="false" customHeight="false" outlineLevel="0" collapsed="false">
      <c r="A6" s="33" t="s">
        <v>153</v>
      </c>
      <c r="B6" s="30" t="s">
        <v>154</v>
      </c>
      <c r="C6" s="34"/>
      <c r="D6" s="30"/>
      <c r="E6" s="31"/>
      <c r="G6" s="3"/>
    </row>
    <row r="7" customFormat="false" ht="15" hidden="false" customHeight="false" outlineLevel="0" collapsed="false">
      <c r="A7" s="33" t="s">
        <v>155</v>
      </c>
      <c r="B7" s="30" t="s">
        <v>154</v>
      </c>
      <c r="C7" s="34"/>
      <c r="D7" s="30"/>
      <c r="E7" s="31"/>
      <c r="G7" s="3"/>
    </row>
    <row r="8" customFormat="false" ht="15" hidden="false" customHeight="false" outlineLevel="0" collapsed="false">
      <c r="A8" s="33" t="s">
        <v>156</v>
      </c>
      <c r="B8" s="30" t="s">
        <v>154</v>
      </c>
      <c r="C8" s="34"/>
      <c r="D8" s="30"/>
      <c r="E8" s="31"/>
      <c r="G8" s="3"/>
    </row>
    <row r="9" customFormat="false" ht="15" hidden="false" customHeight="false" outlineLevel="0" collapsed="false">
      <c r="A9" s="33" t="s">
        <v>157</v>
      </c>
      <c r="B9" s="30" t="s">
        <v>154</v>
      </c>
      <c r="C9" s="34"/>
      <c r="D9" s="30"/>
      <c r="E9" s="31"/>
      <c r="G9" s="3"/>
    </row>
    <row r="10" customFormat="false" ht="15" hidden="false" customHeight="false" outlineLevel="0" collapsed="false">
      <c r="A10" s="33" t="s">
        <v>158</v>
      </c>
      <c r="B10" s="30" t="s">
        <v>154</v>
      </c>
      <c r="C10" s="34"/>
      <c r="D10" s="30"/>
      <c r="E10" s="31"/>
      <c r="G10" s="3"/>
    </row>
    <row r="11" customFormat="false" ht="15" hidden="false" customHeight="false" outlineLevel="0" collapsed="false">
      <c r="A11" s="33" t="s">
        <v>159</v>
      </c>
      <c r="B11" s="30" t="s">
        <v>154</v>
      </c>
      <c r="C11" s="34"/>
      <c r="D11" s="30"/>
      <c r="E11" s="31"/>
      <c r="G11" s="3"/>
    </row>
    <row r="12" customFormat="false" ht="15" hidden="false" customHeight="false" outlineLevel="0" collapsed="false">
      <c r="G12" s="3"/>
    </row>
    <row r="13" customFormat="false" ht="15" hidden="false" customHeight="false" outlineLevel="0" collapsed="false">
      <c r="A13" s="32" t="s">
        <v>160</v>
      </c>
      <c r="B13" s="28"/>
      <c r="C13" s="28"/>
      <c r="D13" s="28"/>
      <c r="E13" s="28"/>
      <c r="G13" s="3"/>
    </row>
    <row r="14" customFormat="false" ht="15" hidden="false" customHeight="false" outlineLevel="0" collapsed="false">
      <c r="A14" s="33" t="s">
        <v>161</v>
      </c>
      <c r="B14" s="30" t="s">
        <v>154</v>
      </c>
      <c r="C14" s="34"/>
      <c r="D14" s="30"/>
      <c r="E14" s="31"/>
      <c r="G14" s="3"/>
    </row>
    <row r="15" customFormat="false" ht="15" hidden="false" customHeight="false" outlineLevel="0" collapsed="false">
      <c r="A15" s="33" t="s">
        <v>162</v>
      </c>
      <c r="B15" s="30" t="s">
        <v>154</v>
      </c>
      <c r="C15" s="34"/>
      <c r="D15" s="30"/>
      <c r="E15" s="31"/>
      <c r="G15" s="3"/>
    </row>
    <row r="16" customFormat="false" ht="15" hidden="false" customHeight="false" outlineLevel="0" collapsed="false">
      <c r="A16" s="33" t="s">
        <v>163</v>
      </c>
      <c r="B16" s="30" t="s">
        <v>154</v>
      </c>
      <c r="C16" s="34"/>
      <c r="D16" s="30"/>
      <c r="E16" s="31"/>
      <c r="G16" s="3"/>
    </row>
    <row r="17" customFormat="false" ht="15" hidden="false" customHeight="false" outlineLevel="0" collapsed="false">
      <c r="A17" s="33" t="s">
        <v>164</v>
      </c>
      <c r="B17" s="30" t="s">
        <v>154</v>
      </c>
      <c r="C17" s="34"/>
      <c r="D17" s="30"/>
      <c r="E17" s="31"/>
      <c r="G17" s="3"/>
    </row>
    <row r="18" customFormat="false" ht="15" hidden="false" customHeight="false" outlineLevel="0" collapsed="false">
      <c r="A18" s="33" t="s">
        <v>165</v>
      </c>
      <c r="B18" s="30" t="s">
        <v>154</v>
      </c>
      <c r="C18" s="34"/>
      <c r="D18" s="30"/>
      <c r="E18" s="31"/>
      <c r="G18" s="3"/>
    </row>
    <row r="19" customFormat="false" ht="15" hidden="false" customHeight="false" outlineLevel="0" collapsed="false">
      <c r="A19" s="33" t="s">
        <v>166</v>
      </c>
      <c r="B19" s="30" t="s">
        <v>154</v>
      </c>
      <c r="C19" s="34"/>
      <c r="D19" s="30"/>
      <c r="E19" s="31"/>
      <c r="G19" s="3"/>
    </row>
    <row r="20" customFormat="false" ht="15" hidden="false" customHeight="false" outlineLevel="0" collapsed="false">
      <c r="G20" s="3"/>
    </row>
    <row r="21" customFormat="false" ht="15" hidden="false" customHeight="false" outlineLevel="0" collapsed="false">
      <c r="A21" s="32" t="s">
        <v>167</v>
      </c>
      <c r="B21" s="28"/>
      <c r="C21" s="28"/>
      <c r="D21" s="28"/>
      <c r="E21" s="28"/>
      <c r="G21" s="3"/>
    </row>
    <row r="22" customFormat="false" ht="15" hidden="false" customHeight="false" outlineLevel="0" collapsed="false">
      <c r="A22" s="33" t="s">
        <v>168</v>
      </c>
      <c r="B22" s="30" t="s">
        <v>154</v>
      </c>
      <c r="C22" s="34"/>
      <c r="D22" s="30"/>
      <c r="E22" s="31"/>
      <c r="G22" s="3"/>
    </row>
    <row r="23" customFormat="false" ht="15" hidden="false" customHeight="false" outlineLevel="0" collapsed="false">
      <c r="A23" s="33" t="s">
        <v>169</v>
      </c>
      <c r="B23" s="30" t="s">
        <v>154</v>
      </c>
      <c r="C23" s="34"/>
      <c r="D23" s="30"/>
      <c r="E23" s="31"/>
      <c r="G23" s="3"/>
    </row>
    <row r="24" customFormat="false" ht="15" hidden="false" customHeight="false" outlineLevel="0" collapsed="false">
      <c r="A24" s="33" t="s">
        <v>170</v>
      </c>
      <c r="B24" s="30" t="s">
        <v>154</v>
      </c>
      <c r="C24" s="34"/>
      <c r="D24" s="30"/>
      <c r="E24" s="31"/>
      <c r="G24" s="3"/>
    </row>
    <row r="25" customFormat="false" ht="15" hidden="false" customHeight="false" outlineLevel="0" collapsed="false">
      <c r="A25" s="33" t="s">
        <v>171</v>
      </c>
      <c r="B25" s="30" t="s">
        <v>154</v>
      </c>
      <c r="C25" s="34"/>
      <c r="D25" s="30"/>
      <c r="E25" s="31"/>
      <c r="G25" s="3"/>
    </row>
    <row r="26" customFormat="false" ht="15" hidden="false" customHeight="false" outlineLevel="0" collapsed="false">
      <c r="A26" s="33" t="s">
        <v>172</v>
      </c>
      <c r="B26" s="30" t="s">
        <v>154</v>
      </c>
      <c r="C26" s="34"/>
      <c r="D26" s="30"/>
      <c r="E26" s="31"/>
      <c r="G26" s="3"/>
    </row>
    <row r="27" customFormat="false" ht="15" hidden="false" customHeight="false" outlineLevel="0" collapsed="false">
      <c r="G27" s="3"/>
    </row>
    <row r="28" customFormat="false" ht="15" hidden="false" customHeight="false" outlineLevel="0" collapsed="false">
      <c r="A28" s="32" t="s">
        <v>173</v>
      </c>
      <c r="B28" s="28"/>
      <c r="C28" s="28"/>
      <c r="D28" s="28"/>
      <c r="E28" s="28"/>
      <c r="G28" s="3"/>
    </row>
    <row r="29" customFormat="false" ht="15" hidden="false" customHeight="false" outlineLevel="0" collapsed="false">
      <c r="A29" s="33" t="s">
        <v>174</v>
      </c>
      <c r="B29" s="30" t="s">
        <v>154</v>
      </c>
      <c r="C29" s="34"/>
      <c r="D29" s="30"/>
      <c r="E29" s="31"/>
      <c r="G29" s="3"/>
    </row>
    <row r="30" customFormat="false" ht="15" hidden="false" customHeight="false" outlineLevel="0" collapsed="false">
      <c r="A30" s="33" t="s">
        <v>175</v>
      </c>
      <c r="B30" s="30" t="s">
        <v>154</v>
      </c>
      <c r="C30" s="34"/>
      <c r="D30" s="30"/>
      <c r="E30" s="31"/>
      <c r="G30" s="3"/>
    </row>
    <row r="31" customFormat="false" ht="15" hidden="false" customHeight="false" outlineLevel="0" collapsed="false">
      <c r="A31" s="33" t="s">
        <v>176</v>
      </c>
      <c r="B31" s="30" t="s">
        <v>154</v>
      </c>
      <c r="C31" s="34"/>
      <c r="D31" s="30"/>
      <c r="E31" s="31"/>
      <c r="G31" s="3"/>
    </row>
    <row r="32" customFormat="false" ht="15" hidden="false" customHeight="false" outlineLevel="0" collapsed="false">
      <c r="A32" s="33" t="s">
        <v>177</v>
      </c>
      <c r="B32" s="30" t="s">
        <v>154</v>
      </c>
      <c r="C32" s="34"/>
      <c r="D32" s="30"/>
      <c r="E32" s="31"/>
      <c r="G32" s="3"/>
    </row>
    <row r="33" customFormat="false" ht="15" hidden="false" customHeight="false" outlineLevel="0" collapsed="false">
      <c r="A33" s="33" t="s">
        <v>178</v>
      </c>
      <c r="B33" s="30" t="s">
        <v>154</v>
      </c>
      <c r="C33" s="34"/>
      <c r="D33" s="30"/>
      <c r="E33" s="31"/>
      <c r="G33" s="3"/>
    </row>
    <row r="34" customFormat="false" ht="15" hidden="false" customHeight="false" outlineLevel="0" collapsed="false">
      <c r="A34" s="33" t="s">
        <v>179</v>
      </c>
      <c r="B34" s="30" t="s">
        <v>154</v>
      </c>
      <c r="C34" s="34"/>
      <c r="D34" s="30"/>
      <c r="E34" s="31"/>
      <c r="G34" s="3"/>
    </row>
    <row r="35" customFormat="false" ht="15" hidden="false" customHeight="false" outlineLevel="0" collapsed="false">
      <c r="A35" s="33" t="s">
        <v>180</v>
      </c>
      <c r="B35" s="30" t="s">
        <v>154</v>
      </c>
      <c r="C35" s="34"/>
      <c r="D35" s="30"/>
      <c r="E35" s="31"/>
      <c r="G35" s="3"/>
    </row>
    <row r="36" customFormat="false" ht="15" hidden="false" customHeight="false" outlineLevel="0" collapsed="false">
      <c r="G36" s="3"/>
    </row>
    <row r="37" customFormat="false" ht="15" hidden="false" customHeight="false" outlineLevel="0" collapsed="false">
      <c r="A37" s="32" t="s">
        <v>181</v>
      </c>
      <c r="B37" s="28"/>
      <c r="C37" s="28"/>
      <c r="D37" s="28"/>
      <c r="E37" s="28"/>
      <c r="G37" s="3"/>
    </row>
    <row r="38" customFormat="false" ht="15" hidden="false" customHeight="false" outlineLevel="0" collapsed="false">
      <c r="A38" s="33" t="s">
        <v>182</v>
      </c>
      <c r="B38" s="30" t="s">
        <v>154</v>
      </c>
      <c r="C38" s="34"/>
      <c r="D38" s="30"/>
      <c r="E38" s="31"/>
      <c r="G38" s="3"/>
    </row>
    <row r="39" customFormat="false" ht="15" hidden="false" customHeight="false" outlineLevel="0" collapsed="false">
      <c r="A39" s="33" t="s">
        <v>183</v>
      </c>
      <c r="B39" s="30" t="s">
        <v>154</v>
      </c>
      <c r="C39" s="34"/>
      <c r="D39" s="30"/>
      <c r="E39" s="31"/>
      <c r="G39" s="3"/>
    </row>
    <row r="40" customFormat="false" ht="15" hidden="false" customHeight="false" outlineLevel="0" collapsed="false">
      <c r="A40" s="33" t="s">
        <v>184</v>
      </c>
      <c r="B40" s="30" t="s">
        <v>154</v>
      </c>
      <c r="C40" s="34"/>
      <c r="D40" s="30"/>
      <c r="E40" s="31"/>
      <c r="G40" s="3"/>
    </row>
    <row r="41" customFormat="false" ht="15" hidden="false" customHeight="false" outlineLevel="0" collapsed="false">
      <c r="A41" s="33" t="s">
        <v>185</v>
      </c>
      <c r="B41" s="30" t="s">
        <v>154</v>
      </c>
      <c r="C41" s="34"/>
      <c r="D41" s="30"/>
      <c r="E41" s="31"/>
      <c r="G41" s="3"/>
    </row>
    <row r="42" customFormat="false" ht="15" hidden="false" customHeight="false" outlineLevel="0" collapsed="false">
      <c r="A42" s="33" t="s">
        <v>186</v>
      </c>
      <c r="B42" s="30" t="s">
        <v>154</v>
      </c>
      <c r="C42" s="34"/>
      <c r="D42" s="30"/>
      <c r="E42" s="31"/>
      <c r="G42" s="3"/>
    </row>
    <row r="43" customFormat="false" ht="15" hidden="false" customHeight="false" outlineLevel="0" collapsed="false">
      <c r="G43" s="3"/>
    </row>
    <row r="44" customFormat="false" ht="15" hidden="false" customHeight="false" outlineLevel="0" collapsed="false">
      <c r="A44" s="32" t="s">
        <v>187</v>
      </c>
      <c r="B44" s="28"/>
      <c r="C44" s="28"/>
      <c r="D44" s="28"/>
      <c r="E44" s="28"/>
      <c r="G44" s="3"/>
    </row>
    <row r="45" customFormat="false" ht="15" hidden="false" customHeight="false" outlineLevel="0" collapsed="false">
      <c r="A45" s="33" t="s">
        <v>188</v>
      </c>
      <c r="B45" s="30" t="s">
        <v>154</v>
      </c>
      <c r="C45" s="34"/>
      <c r="D45" s="30"/>
      <c r="E45" s="31"/>
      <c r="G45" s="3"/>
    </row>
    <row r="46" customFormat="false" ht="15" hidden="false" customHeight="false" outlineLevel="0" collapsed="false">
      <c r="A46" s="33" t="s">
        <v>189</v>
      </c>
      <c r="B46" s="30" t="s">
        <v>154</v>
      </c>
      <c r="C46" s="34"/>
      <c r="D46" s="30"/>
      <c r="E46" s="31"/>
      <c r="G46" s="3"/>
    </row>
    <row r="47" customFormat="false" ht="15" hidden="false" customHeight="false" outlineLevel="0" collapsed="false">
      <c r="A47" s="33" t="s">
        <v>190</v>
      </c>
      <c r="B47" s="30" t="s">
        <v>154</v>
      </c>
      <c r="C47" s="34"/>
      <c r="D47" s="30"/>
      <c r="E47" s="31"/>
    </row>
    <row r="48" customFormat="false" ht="15" hidden="false" customHeight="false" outlineLevel="0" collapsed="false">
      <c r="A48" s="33" t="s">
        <v>191</v>
      </c>
      <c r="B48" s="30" t="s">
        <v>154</v>
      </c>
      <c r="C48" s="34"/>
      <c r="D48" s="30"/>
      <c r="E48" s="31"/>
    </row>
    <row r="49" customFormat="false" ht="15" hidden="false" customHeight="false" outlineLevel="0" collapsed="false">
      <c r="A49" s="33" t="s">
        <v>192</v>
      </c>
      <c r="B49" s="30" t="s">
        <v>154</v>
      </c>
      <c r="C49" s="34"/>
      <c r="D49" s="30"/>
      <c r="E49" s="31"/>
    </row>
    <row r="50" customFormat="false" ht="15" hidden="false" customHeight="false" outlineLevel="0" collapsed="false">
      <c r="A50" s="33" t="s">
        <v>193</v>
      </c>
      <c r="B50" s="30" t="s">
        <v>154</v>
      </c>
      <c r="C50" s="34"/>
      <c r="D50" s="30"/>
      <c r="E50" s="31"/>
    </row>
    <row r="51" customFormat="false" ht="15" hidden="false" customHeight="false" outlineLevel="0" collapsed="false">
      <c r="A51" s="33" t="s">
        <v>194</v>
      </c>
      <c r="B51" s="30" t="s">
        <v>154</v>
      </c>
      <c r="C51" s="34"/>
      <c r="D51" s="30"/>
      <c r="E51" s="31"/>
    </row>
    <row r="54" customFormat="false" ht="15" hidden="false" customHeight="false" outlineLevel="0" collapsed="false">
      <c r="A54" s="18" t="s">
        <v>6</v>
      </c>
      <c r="B54" s="19" t="n">
        <f aca="false">COUNTA(B5:B51)</f>
        <v>36</v>
      </c>
    </row>
    <row r="55" customFormat="false" ht="15" hidden="false" customHeight="false" outlineLevel="0" collapsed="false">
      <c r="A55" s="18" t="s">
        <v>195</v>
      </c>
      <c r="B55" s="19" t="n">
        <f aca="false">COUNTIF(B5:B51,"done")+COUNTIF(B5:B51,"not applicable")</f>
        <v>0</v>
      </c>
    </row>
    <row r="56" customFormat="false" ht="15" hidden="false" customHeight="false" outlineLevel="0" collapsed="false">
      <c r="A56" s="18" t="s">
        <v>196</v>
      </c>
      <c r="B56" s="19" t="n">
        <f aca="false">COUNTIF(B5:B51,"problem")</f>
        <v>0</v>
      </c>
    </row>
    <row r="57" customFormat="false" ht="15" hidden="false" customHeight="false" outlineLevel="0" collapsed="false">
      <c r="A57" s="18" t="s">
        <v>9</v>
      </c>
      <c r="B57" s="20" t="n">
        <f aca="false">IF(B54=0,0,B55/B54)</f>
        <v>0</v>
      </c>
    </row>
  </sheetData>
  <autoFilter ref="A4:E51"/>
  <mergeCells count="1">
    <mergeCell ref="G5:G46"/>
  </mergeCells>
  <dataValidations count="1">
    <dataValidation allowBlank="true" errorStyle="stop" operator="between" showDropDown="false" showErrorMessage="false" showInputMessage="false" sqref="B6:B11 B14:B19 B22:B26 B29:B35 B38:B42 B45:B51"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2"/>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6"/>
  </cols>
  <sheetData>
    <row r="1" customFormat="false" ht="17.35" hidden="false" customHeight="false" outlineLevel="0" collapsed="false">
      <c r="A1" s="1" t="s">
        <v>197</v>
      </c>
    </row>
    <row r="2" customFormat="false" ht="15" hidden="false" customHeight="false" outlineLevel="0" collapsed="false">
      <c r="A2" s="2" t="s">
        <v>198</v>
      </c>
    </row>
    <row r="4" customFormat="false" ht="27.75" hidden="false" customHeight="true" outlineLevel="0" collapsed="false">
      <c r="A4" s="4" t="s">
        <v>146</v>
      </c>
      <c r="B4" s="5" t="s">
        <v>147</v>
      </c>
      <c r="C4" s="5" t="s">
        <v>148</v>
      </c>
      <c r="D4" s="5" t="s">
        <v>149</v>
      </c>
      <c r="E4" s="5" t="s">
        <v>124</v>
      </c>
      <c r="G4" s="6" t="s">
        <v>150</v>
      </c>
    </row>
    <row r="5" customFormat="false" ht="15" hidden="false" customHeight="true" outlineLevel="0" collapsed="false">
      <c r="A5" s="32" t="s">
        <v>199</v>
      </c>
      <c r="B5" s="28"/>
      <c r="C5" s="28"/>
      <c r="D5" s="28"/>
      <c r="E5" s="28"/>
      <c r="G5" s="3" t="s">
        <v>200</v>
      </c>
    </row>
    <row r="6" customFormat="false" ht="15" hidden="false" customHeight="false" outlineLevel="0" collapsed="false">
      <c r="A6" s="33" t="s">
        <v>201</v>
      </c>
      <c r="B6" s="30" t="s">
        <v>154</v>
      </c>
      <c r="C6" s="34"/>
      <c r="D6" s="30"/>
      <c r="E6" s="31"/>
      <c r="G6" s="3"/>
    </row>
    <row r="7" customFormat="false" ht="15" hidden="false" customHeight="false" outlineLevel="0" collapsed="false">
      <c r="A7" s="33" t="s">
        <v>202</v>
      </c>
      <c r="B7" s="30" t="s">
        <v>154</v>
      </c>
      <c r="C7" s="34"/>
      <c r="D7" s="30"/>
      <c r="E7" s="31"/>
      <c r="G7" s="3"/>
    </row>
    <row r="8" customFormat="false" ht="15" hidden="false" customHeight="false" outlineLevel="0" collapsed="false">
      <c r="A8" s="33" t="s">
        <v>203</v>
      </c>
      <c r="B8" s="30" t="s">
        <v>154</v>
      </c>
      <c r="C8" s="34"/>
      <c r="D8" s="30"/>
      <c r="E8" s="31"/>
      <c r="G8" s="3"/>
    </row>
    <row r="9" customFormat="false" ht="15" hidden="false" customHeight="false" outlineLevel="0" collapsed="false">
      <c r="A9" s="33" t="s">
        <v>204</v>
      </c>
      <c r="B9" s="30" t="s">
        <v>154</v>
      </c>
      <c r="C9" s="34"/>
      <c r="D9" s="30"/>
      <c r="E9" s="31"/>
      <c r="G9" s="3"/>
    </row>
    <row r="10" customFormat="false" ht="15" hidden="false" customHeight="false" outlineLevel="0" collapsed="false">
      <c r="A10" s="33" t="s">
        <v>205</v>
      </c>
      <c r="B10" s="30" t="s">
        <v>154</v>
      </c>
      <c r="C10" s="34"/>
      <c r="D10" s="30"/>
      <c r="E10" s="31"/>
      <c r="G10" s="3"/>
    </row>
    <row r="11" customFormat="false" ht="15" hidden="false" customHeight="false" outlineLevel="0" collapsed="false">
      <c r="A11" s="33" t="s">
        <v>206</v>
      </c>
      <c r="B11" s="30" t="s">
        <v>154</v>
      </c>
      <c r="C11" s="34"/>
      <c r="D11" s="30"/>
      <c r="E11" s="31"/>
      <c r="G11" s="3"/>
    </row>
    <row r="12" customFormat="false" ht="15" hidden="false" customHeight="false" outlineLevel="0" collapsed="false">
      <c r="A12" s="33" t="s">
        <v>207</v>
      </c>
      <c r="B12" s="30" t="s">
        <v>154</v>
      </c>
      <c r="C12" s="34"/>
      <c r="D12" s="30"/>
      <c r="E12" s="31"/>
      <c r="G12" s="3"/>
    </row>
    <row r="13" customFormat="false" ht="15" hidden="false" customHeight="false" outlineLevel="0" collapsed="false">
      <c r="A13" s="33" t="s">
        <v>208</v>
      </c>
      <c r="B13" s="30" t="s">
        <v>154</v>
      </c>
      <c r="C13" s="34"/>
      <c r="D13" s="30"/>
      <c r="E13" s="31"/>
      <c r="G13" s="3"/>
    </row>
    <row r="14" customFormat="false" ht="15" hidden="false" customHeight="false" outlineLevel="0" collapsed="false">
      <c r="A14" s="33" t="s">
        <v>209</v>
      </c>
      <c r="B14" s="30" t="s">
        <v>154</v>
      </c>
      <c r="C14" s="34"/>
      <c r="D14" s="30"/>
      <c r="E14" s="31"/>
      <c r="G14" s="3"/>
    </row>
    <row r="15" customFormat="false" ht="15" hidden="false" customHeight="false" outlineLevel="0" collapsed="false">
      <c r="A15" s="33" t="s">
        <v>210</v>
      </c>
      <c r="B15" s="30" t="s">
        <v>154</v>
      </c>
      <c r="C15" s="34"/>
      <c r="D15" s="30"/>
      <c r="E15" s="31"/>
      <c r="G15" s="3"/>
    </row>
    <row r="16" customFormat="false" ht="15" hidden="false" customHeight="false" outlineLevel="0" collapsed="false">
      <c r="A16" s="33" t="s">
        <v>211</v>
      </c>
      <c r="B16" s="30" t="s">
        <v>154</v>
      </c>
      <c r="C16" s="34"/>
      <c r="D16" s="30"/>
      <c r="E16" s="31"/>
      <c r="G16" s="3"/>
    </row>
    <row r="17" customFormat="false" ht="15" hidden="false" customHeight="false" outlineLevel="0" collapsed="false">
      <c r="A17" s="33" t="s">
        <v>212</v>
      </c>
      <c r="B17" s="30" t="s">
        <v>154</v>
      </c>
      <c r="C17" s="34"/>
      <c r="D17" s="30"/>
      <c r="E17" s="31"/>
      <c r="G17" s="3"/>
    </row>
    <row r="18" customFormat="false" ht="15" hidden="false" customHeight="false" outlineLevel="0" collapsed="false">
      <c r="A18" s="33" t="s">
        <v>213</v>
      </c>
      <c r="B18" s="30" t="s">
        <v>154</v>
      </c>
      <c r="C18" s="34"/>
      <c r="D18" s="30"/>
      <c r="E18" s="31"/>
      <c r="G18" s="3"/>
    </row>
    <row r="19" customFormat="false" ht="15" hidden="false" customHeight="false" outlineLevel="0" collapsed="false">
      <c r="A19" s="33" t="s">
        <v>214</v>
      </c>
      <c r="B19" s="30" t="s">
        <v>154</v>
      </c>
      <c r="C19" s="34"/>
      <c r="D19" s="30"/>
      <c r="E19" s="31"/>
      <c r="G19" s="3"/>
    </row>
    <row r="20" customFormat="false" ht="15" hidden="false" customHeight="false" outlineLevel="0" collapsed="false">
      <c r="A20" s="33" t="s">
        <v>215</v>
      </c>
      <c r="B20" s="30" t="s">
        <v>154</v>
      </c>
      <c r="C20" s="34"/>
      <c r="D20" s="30"/>
      <c r="E20" s="31"/>
      <c r="G20" s="3"/>
    </row>
    <row r="21" customFormat="false" ht="15" hidden="false" customHeight="false" outlineLevel="0" collapsed="false">
      <c r="A21" s="33" t="s">
        <v>216</v>
      </c>
      <c r="B21" s="30" t="s">
        <v>154</v>
      </c>
      <c r="C21" s="34"/>
      <c r="D21" s="30"/>
      <c r="E21" s="31"/>
      <c r="G21" s="3"/>
    </row>
    <row r="22" customFormat="false" ht="15" hidden="false" customHeight="false" outlineLevel="0" collapsed="false">
      <c r="G22" s="3"/>
    </row>
    <row r="23" customFormat="false" ht="15" hidden="false" customHeight="false" outlineLevel="0" collapsed="false">
      <c r="A23" s="32" t="s">
        <v>217</v>
      </c>
      <c r="B23" s="28"/>
      <c r="C23" s="28"/>
      <c r="D23" s="28"/>
      <c r="E23" s="28"/>
      <c r="G23" s="3"/>
    </row>
    <row r="24" customFormat="false" ht="15" hidden="false" customHeight="false" outlineLevel="0" collapsed="false">
      <c r="A24" s="33" t="s">
        <v>218</v>
      </c>
      <c r="B24" s="30" t="s">
        <v>154</v>
      </c>
      <c r="C24" s="34"/>
      <c r="D24" s="30"/>
      <c r="E24" s="31"/>
      <c r="G24" s="3"/>
    </row>
    <row r="25" customFormat="false" ht="15" hidden="false" customHeight="false" outlineLevel="0" collapsed="false">
      <c r="A25" s="33" t="s">
        <v>219</v>
      </c>
      <c r="B25" s="30" t="s">
        <v>154</v>
      </c>
      <c r="C25" s="34"/>
      <c r="D25" s="30"/>
      <c r="E25" s="31"/>
      <c r="G25" s="3"/>
    </row>
    <row r="26" customFormat="false" ht="15" hidden="false" customHeight="false" outlineLevel="0" collapsed="false">
      <c r="A26" s="33" t="s">
        <v>220</v>
      </c>
      <c r="B26" s="30" t="s">
        <v>154</v>
      </c>
      <c r="C26" s="34"/>
      <c r="D26" s="30"/>
      <c r="E26" s="31"/>
      <c r="G26" s="3"/>
    </row>
    <row r="27" customFormat="false" ht="15" hidden="false" customHeight="false" outlineLevel="0" collapsed="false">
      <c r="A27" s="33" t="s">
        <v>221</v>
      </c>
      <c r="B27" s="30" t="s">
        <v>154</v>
      </c>
      <c r="C27" s="34"/>
      <c r="D27" s="30"/>
      <c r="E27" s="31"/>
      <c r="G27" s="3"/>
    </row>
    <row r="28" customFormat="false" ht="15" hidden="false" customHeight="false" outlineLevel="0" collapsed="false">
      <c r="A28" s="33" t="s">
        <v>222</v>
      </c>
      <c r="B28" s="30" t="s">
        <v>154</v>
      </c>
      <c r="C28" s="34"/>
      <c r="D28" s="30"/>
      <c r="E28" s="31"/>
      <c r="G28" s="3"/>
    </row>
    <row r="29" customFormat="false" ht="15" hidden="false" customHeight="false" outlineLevel="0" collapsed="false">
      <c r="G29" s="3"/>
    </row>
    <row r="30" customFormat="false" ht="15" hidden="false" customHeight="false" outlineLevel="0" collapsed="false">
      <c r="A30" s="32" t="s">
        <v>223</v>
      </c>
      <c r="B30" s="28"/>
      <c r="C30" s="28"/>
      <c r="D30" s="28"/>
      <c r="E30" s="28"/>
      <c r="G30" s="3"/>
    </row>
    <row r="31" customFormat="false" ht="15" hidden="false" customHeight="false" outlineLevel="0" collapsed="false">
      <c r="A31" s="33" t="s">
        <v>224</v>
      </c>
      <c r="B31" s="30" t="s">
        <v>154</v>
      </c>
      <c r="C31" s="34"/>
      <c r="D31" s="30"/>
      <c r="E31" s="31"/>
      <c r="G31" s="3"/>
    </row>
    <row r="32" customFormat="false" ht="15" hidden="false" customHeight="false" outlineLevel="0" collapsed="false">
      <c r="A32" s="33" t="s">
        <v>225</v>
      </c>
      <c r="B32" s="30" t="s">
        <v>154</v>
      </c>
      <c r="C32" s="34"/>
      <c r="D32" s="30"/>
      <c r="E32" s="31"/>
      <c r="G32" s="3"/>
    </row>
    <row r="33" customFormat="false" ht="15" hidden="false" customHeight="false" outlineLevel="0" collapsed="false">
      <c r="A33" s="33" t="s">
        <v>226</v>
      </c>
      <c r="B33" s="30" t="s">
        <v>154</v>
      </c>
      <c r="C33" s="34"/>
      <c r="D33" s="30"/>
      <c r="E33" s="31"/>
      <c r="G33" s="3"/>
    </row>
    <row r="34" customFormat="false" ht="15" hidden="false" customHeight="false" outlineLevel="0" collapsed="false">
      <c r="A34" s="33" t="s">
        <v>227</v>
      </c>
      <c r="B34" s="30" t="s">
        <v>154</v>
      </c>
      <c r="C34" s="34"/>
      <c r="D34" s="30"/>
      <c r="E34" s="31"/>
      <c r="G34" s="3"/>
    </row>
    <row r="35" customFormat="false" ht="15" hidden="false" customHeight="false" outlineLevel="0" collapsed="false">
      <c r="A35" s="33" t="s">
        <v>228</v>
      </c>
      <c r="B35" s="30" t="s">
        <v>154</v>
      </c>
      <c r="C35" s="34"/>
      <c r="D35" s="30"/>
      <c r="E35" s="31"/>
      <c r="G35" s="3"/>
    </row>
    <row r="36" customFormat="false" ht="15" hidden="false" customHeight="false" outlineLevel="0" collapsed="false">
      <c r="A36" s="33" t="s">
        <v>229</v>
      </c>
      <c r="B36" s="30" t="s">
        <v>154</v>
      </c>
      <c r="C36" s="34"/>
      <c r="D36" s="30"/>
      <c r="E36" s="31"/>
      <c r="G36" s="3"/>
    </row>
    <row r="37" customFormat="false" ht="15" hidden="false" customHeight="false" outlineLevel="0" collapsed="false">
      <c r="A37" s="33" t="s">
        <v>230</v>
      </c>
      <c r="B37" s="30" t="s">
        <v>154</v>
      </c>
      <c r="C37" s="34"/>
      <c r="D37" s="30"/>
      <c r="E37" s="31"/>
      <c r="G37" s="3"/>
    </row>
    <row r="38" customFormat="false" ht="15" hidden="false" customHeight="false" outlineLevel="0" collapsed="false">
      <c r="A38" s="33" t="s">
        <v>231</v>
      </c>
      <c r="B38" s="30" t="s">
        <v>154</v>
      </c>
      <c r="C38" s="34"/>
      <c r="D38" s="30"/>
      <c r="E38" s="31"/>
      <c r="G38" s="3"/>
    </row>
    <row r="39" customFormat="false" ht="15" hidden="false" customHeight="false" outlineLevel="0" collapsed="false">
      <c r="G39" s="3"/>
    </row>
    <row r="40" customFormat="false" ht="15" hidden="false" customHeight="false" outlineLevel="0" collapsed="false">
      <c r="G40" s="3"/>
    </row>
    <row r="41" customFormat="false" ht="15" hidden="false" customHeight="false" outlineLevel="0" collapsed="false">
      <c r="A41" s="18" t="s">
        <v>6</v>
      </c>
      <c r="B41" s="19" t="n">
        <f aca="false">COUNTA(B5:B38)</f>
        <v>29</v>
      </c>
      <c r="G41" s="3"/>
    </row>
    <row r="42" customFormat="false" ht="15" hidden="false" customHeight="false" outlineLevel="0" collapsed="false">
      <c r="A42" s="18" t="s">
        <v>195</v>
      </c>
      <c r="B42" s="19" t="n">
        <f aca="false">COUNTIF(B5:B38,"done")+COUNTIF(B5:B38,"not applicable")</f>
        <v>0</v>
      </c>
      <c r="G42" s="3"/>
    </row>
    <row r="43" customFormat="false" ht="15" hidden="false" customHeight="false" outlineLevel="0" collapsed="false">
      <c r="A43" s="18" t="s">
        <v>196</v>
      </c>
      <c r="B43" s="19" t="n">
        <f aca="false">COUNTIF(B5:B38,"problem")</f>
        <v>0</v>
      </c>
      <c r="G43" s="3"/>
    </row>
    <row r="44" customFormat="false" ht="15" hidden="false" customHeight="false" outlineLevel="0" collapsed="false">
      <c r="A44" s="18" t="s">
        <v>9</v>
      </c>
      <c r="B44" s="20" t="n">
        <f aca="false">IF(B41=0,0,B42/B41)</f>
        <v>0</v>
      </c>
      <c r="G44" s="3"/>
    </row>
    <row r="45" customFormat="false" ht="15" hidden="false" customHeight="false" outlineLevel="0" collapsed="false">
      <c r="G45" s="3"/>
    </row>
    <row r="46" customFormat="false" ht="15" hidden="false" customHeight="false" outlineLevel="0" collapsed="false">
      <c r="G46" s="3"/>
    </row>
  </sheetData>
  <autoFilter ref="A4:E38"/>
  <mergeCells count="1">
    <mergeCell ref="G5:G46"/>
  </mergeCells>
  <dataValidations count="1">
    <dataValidation allowBlank="true" errorStyle="stop" operator="between" showDropDown="false" showErrorMessage="false" showInputMessage="false" sqref="B6:B21 B24:B28 B31:B38"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2"/>
    <col collapsed="false" customWidth="true" hidden="false" outlineLevel="0" max="2" min="2" style="0" width="16"/>
    <col collapsed="false" customWidth="true" hidden="false" outlineLevel="0" max="3" min="3" style="0" width="13"/>
    <col collapsed="false" customWidth="true" hidden="false" outlineLevel="0" max="4" min="4" style="0" width="18"/>
    <col collapsed="false" customWidth="true" hidden="false" outlineLevel="0" max="5" min="5" style="0" width="34"/>
    <col collapsed="false" customWidth="true" hidden="false" outlineLevel="0" max="6" min="6" style="0" width="3"/>
    <col collapsed="false" customWidth="true" hidden="false" outlineLevel="0" max="7" min="7" style="0" width="56"/>
  </cols>
  <sheetData>
    <row r="1" customFormat="false" ht="17.35" hidden="false" customHeight="false" outlineLevel="0" collapsed="false">
      <c r="A1" s="1" t="s">
        <v>232</v>
      </c>
    </row>
    <row r="2" customFormat="false" ht="15" hidden="false" customHeight="false" outlineLevel="0" collapsed="false">
      <c r="A2" s="2" t="s">
        <v>233</v>
      </c>
    </row>
    <row r="4" customFormat="false" ht="27.75" hidden="false" customHeight="true" outlineLevel="0" collapsed="false">
      <c r="A4" s="4" t="s">
        <v>146</v>
      </c>
      <c r="B4" s="5" t="s">
        <v>147</v>
      </c>
      <c r="C4" s="5" t="s">
        <v>148</v>
      </c>
      <c r="D4" s="5" t="s">
        <v>149</v>
      </c>
      <c r="E4" s="5" t="s">
        <v>124</v>
      </c>
      <c r="G4" s="6" t="s">
        <v>150</v>
      </c>
    </row>
    <row r="5" customFormat="false" ht="15" hidden="false" customHeight="true" outlineLevel="0" collapsed="false">
      <c r="A5" s="32" t="s">
        <v>234</v>
      </c>
      <c r="B5" s="28"/>
      <c r="C5" s="28"/>
      <c r="D5" s="28"/>
      <c r="E5" s="28"/>
      <c r="G5" s="3" t="s">
        <v>235</v>
      </c>
    </row>
    <row r="6" customFormat="false" ht="15" hidden="false" customHeight="false" outlineLevel="0" collapsed="false">
      <c r="A6" s="33" t="s">
        <v>236</v>
      </c>
      <c r="B6" s="30" t="s">
        <v>154</v>
      </c>
      <c r="C6" s="34"/>
      <c r="D6" s="30"/>
      <c r="E6" s="31"/>
      <c r="G6" s="3"/>
    </row>
    <row r="7" customFormat="false" ht="15" hidden="false" customHeight="false" outlineLevel="0" collapsed="false">
      <c r="A7" s="33" t="s">
        <v>237</v>
      </c>
      <c r="B7" s="30" t="s">
        <v>154</v>
      </c>
      <c r="C7" s="34"/>
      <c r="D7" s="30"/>
      <c r="E7" s="31"/>
      <c r="G7" s="3"/>
    </row>
    <row r="8" customFormat="false" ht="15" hidden="false" customHeight="false" outlineLevel="0" collapsed="false">
      <c r="A8" s="33" t="s">
        <v>238</v>
      </c>
      <c r="B8" s="30" t="s">
        <v>154</v>
      </c>
      <c r="C8" s="34"/>
      <c r="D8" s="30"/>
      <c r="E8" s="31"/>
      <c r="G8" s="3"/>
    </row>
    <row r="9" customFormat="false" ht="15" hidden="false" customHeight="false" outlineLevel="0" collapsed="false">
      <c r="A9" s="33" t="s">
        <v>239</v>
      </c>
      <c r="B9" s="30" t="s">
        <v>154</v>
      </c>
      <c r="C9" s="34"/>
      <c r="D9" s="30"/>
      <c r="E9" s="31"/>
      <c r="G9" s="3"/>
    </row>
    <row r="10" customFormat="false" ht="15" hidden="false" customHeight="false" outlineLevel="0" collapsed="false">
      <c r="A10" s="33" t="s">
        <v>240</v>
      </c>
      <c r="B10" s="30" t="s">
        <v>154</v>
      </c>
      <c r="C10" s="34"/>
      <c r="D10" s="30"/>
      <c r="E10" s="31"/>
      <c r="G10" s="3"/>
    </row>
    <row r="11" customFormat="false" ht="15" hidden="false" customHeight="false" outlineLevel="0" collapsed="false">
      <c r="A11" s="33" t="s">
        <v>241</v>
      </c>
      <c r="B11" s="30" t="s">
        <v>154</v>
      </c>
      <c r="C11" s="34"/>
      <c r="D11" s="30"/>
      <c r="E11" s="31"/>
      <c r="G11" s="3"/>
    </row>
    <row r="12" customFormat="false" ht="15" hidden="false" customHeight="false" outlineLevel="0" collapsed="false">
      <c r="G12" s="3"/>
    </row>
    <row r="13" customFormat="false" ht="15" hidden="false" customHeight="false" outlineLevel="0" collapsed="false">
      <c r="A13" s="32" t="s">
        <v>242</v>
      </c>
      <c r="B13" s="28"/>
      <c r="C13" s="28"/>
      <c r="D13" s="28"/>
      <c r="E13" s="28"/>
      <c r="G13" s="3"/>
    </row>
    <row r="14" customFormat="false" ht="15" hidden="false" customHeight="false" outlineLevel="0" collapsed="false">
      <c r="A14" s="33" t="s">
        <v>243</v>
      </c>
      <c r="B14" s="30" t="s">
        <v>154</v>
      </c>
      <c r="C14" s="34"/>
      <c r="D14" s="30"/>
      <c r="E14" s="31"/>
      <c r="G14" s="3"/>
    </row>
    <row r="15" customFormat="false" ht="15" hidden="false" customHeight="false" outlineLevel="0" collapsed="false">
      <c r="A15" s="33" t="s">
        <v>244</v>
      </c>
      <c r="B15" s="30" t="s">
        <v>154</v>
      </c>
      <c r="C15" s="34"/>
      <c r="D15" s="30"/>
      <c r="E15" s="31"/>
      <c r="G15" s="3"/>
    </row>
    <row r="16" customFormat="false" ht="15" hidden="false" customHeight="false" outlineLevel="0" collapsed="false">
      <c r="A16" s="33" t="s">
        <v>245</v>
      </c>
      <c r="B16" s="30" t="s">
        <v>154</v>
      </c>
      <c r="C16" s="34"/>
      <c r="D16" s="30"/>
      <c r="E16" s="31"/>
      <c r="G16" s="3"/>
    </row>
    <row r="17" customFormat="false" ht="15" hidden="false" customHeight="false" outlineLevel="0" collapsed="false">
      <c r="A17" s="33" t="s">
        <v>246</v>
      </c>
      <c r="B17" s="30" t="s">
        <v>154</v>
      </c>
      <c r="C17" s="34"/>
      <c r="D17" s="30"/>
      <c r="E17" s="31"/>
      <c r="G17" s="3"/>
    </row>
    <row r="18" customFormat="false" ht="15" hidden="false" customHeight="false" outlineLevel="0" collapsed="false">
      <c r="A18" s="33" t="s">
        <v>247</v>
      </c>
      <c r="B18" s="30" t="s">
        <v>154</v>
      </c>
      <c r="C18" s="34"/>
      <c r="D18" s="30"/>
      <c r="E18" s="31"/>
      <c r="G18" s="3"/>
    </row>
    <row r="19" customFormat="false" ht="15" hidden="false" customHeight="false" outlineLevel="0" collapsed="false">
      <c r="A19" s="33" t="s">
        <v>248</v>
      </c>
      <c r="B19" s="30" t="s">
        <v>154</v>
      </c>
      <c r="C19" s="34"/>
      <c r="D19" s="30"/>
      <c r="E19" s="31"/>
      <c r="G19" s="3"/>
    </row>
    <row r="20" customFormat="false" ht="15" hidden="false" customHeight="false" outlineLevel="0" collapsed="false">
      <c r="A20" s="33" t="s">
        <v>249</v>
      </c>
      <c r="B20" s="30" t="s">
        <v>154</v>
      </c>
      <c r="C20" s="34"/>
      <c r="D20" s="30"/>
      <c r="E20" s="31"/>
      <c r="G20" s="3"/>
    </row>
    <row r="21" customFormat="false" ht="15" hidden="false" customHeight="false" outlineLevel="0" collapsed="false">
      <c r="G21" s="3"/>
    </row>
    <row r="22" customFormat="false" ht="15" hidden="false" customHeight="false" outlineLevel="0" collapsed="false">
      <c r="A22" s="32" t="s">
        <v>250</v>
      </c>
      <c r="B22" s="28"/>
      <c r="C22" s="28"/>
      <c r="D22" s="28"/>
      <c r="E22" s="28"/>
      <c r="G22" s="3"/>
    </row>
    <row r="23" customFormat="false" ht="15" hidden="false" customHeight="false" outlineLevel="0" collapsed="false">
      <c r="A23" s="33" t="s">
        <v>251</v>
      </c>
      <c r="B23" s="30" t="s">
        <v>154</v>
      </c>
      <c r="C23" s="34"/>
      <c r="D23" s="30"/>
      <c r="E23" s="31"/>
      <c r="G23" s="3"/>
    </row>
    <row r="24" customFormat="false" ht="15" hidden="false" customHeight="false" outlineLevel="0" collapsed="false">
      <c r="A24" s="33" t="s">
        <v>252</v>
      </c>
      <c r="B24" s="30" t="s">
        <v>154</v>
      </c>
      <c r="C24" s="34"/>
      <c r="D24" s="30"/>
      <c r="E24" s="31"/>
      <c r="G24" s="3"/>
    </row>
    <row r="25" customFormat="false" ht="15" hidden="false" customHeight="false" outlineLevel="0" collapsed="false">
      <c r="A25" s="33" t="s">
        <v>253</v>
      </c>
      <c r="B25" s="30" t="s">
        <v>154</v>
      </c>
      <c r="C25" s="34"/>
      <c r="D25" s="30"/>
      <c r="E25" s="31"/>
      <c r="G25" s="3"/>
    </row>
    <row r="26" customFormat="false" ht="15" hidden="false" customHeight="false" outlineLevel="0" collapsed="false">
      <c r="A26" s="33" t="s">
        <v>254</v>
      </c>
      <c r="B26" s="30" t="s">
        <v>154</v>
      </c>
      <c r="C26" s="34"/>
      <c r="D26" s="30"/>
      <c r="E26" s="31"/>
      <c r="G26" s="3"/>
    </row>
    <row r="27" customFormat="false" ht="15" hidden="false" customHeight="false" outlineLevel="0" collapsed="false">
      <c r="A27" s="33" t="s">
        <v>255</v>
      </c>
      <c r="B27" s="30" t="s">
        <v>154</v>
      </c>
      <c r="C27" s="34"/>
      <c r="D27" s="30"/>
      <c r="E27" s="31"/>
      <c r="G27" s="3"/>
    </row>
    <row r="28" customFormat="false" ht="15" hidden="false" customHeight="false" outlineLevel="0" collapsed="false">
      <c r="A28" s="33" t="s">
        <v>256</v>
      </c>
      <c r="B28" s="30" t="s">
        <v>154</v>
      </c>
      <c r="C28" s="34"/>
      <c r="D28" s="30"/>
      <c r="E28" s="31"/>
      <c r="G28" s="3"/>
    </row>
    <row r="29" customFormat="false" ht="15" hidden="false" customHeight="false" outlineLevel="0" collapsed="false">
      <c r="A29" s="33" t="s">
        <v>257</v>
      </c>
      <c r="B29" s="30" t="s">
        <v>154</v>
      </c>
      <c r="C29" s="34"/>
      <c r="D29" s="30"/>
      <c r="E29" s="31"/>
      <c r="G29" s="3"/>
    </row>
    <row r="30" customFormat="false" ht="15" hidden="false" customHeight="false" outlineLevel="0" collapsed="false">
      <c r="G30" s="3"/>
    </row>
    <row r="31" customFormat="false" ht="15" hidden="false" customHeight="false" outlineLevel="0" collapsed="false">
      <c r="A31" s="32" t="s">
        <v>147</v>
      </c>
      <c r="B31" s="28"/>
      <c r="C31" s="28"/>
      <c r="D31" s="28"/>
      <c r="E31" s="28"/>
      <c r="G31" s="3"/>
    </row>
    <row r="32" customFormat="false" ht="15" hidden="false" customHeight="false" outlineLevel="0" collapsed="false">
      <c r="A32" s="33" t="s">
        <v>258</v>
      </c>
      <c r="B32" s="30" t="s">
        <v>154</v>
      </c>
      <c r="C32" s="34"/>
      <c r="D32" s="30"/>
      <c r="E32" s="31"/>
      <c r="G32" s="3"/>
    </row>
    <row r="33" customFormat="false" ht="15" hidden="false" customHeight="false" outlineLevel="0" collapsed="false">
      <c r="A33" s="33" t="s">
        <v>259</v>
      </c>
      <c r="B33" s="30" t="s">
        <v>154</v>
      </c>
      <c r="C33" s="34"/>
      <c r="D33" s="30"/>
      <c r="E33" s="31"/>
      <c r="G33" s="3"/>
    </row>
    <row r="34" customFormat="false" ht="15" hidden="false" customHeight="false" outlineLevel="0" collapsed="false">
      <c r="A34" s="33" t="s">
        <v>260</v>
      </c>
      <c r="B34" s="30" t="s">
        <v>154</v>
      </c>
      <c r="C34" s="34"/>
      <c r="D34" s="30"/>
      <c r="E34" s="31"/>
      <c r="G34" s="3"/>
    </row>
    <row r="35" customFormat="false" ht="15" hidden="false" customHeight="false" outlineLevel="0" collapsed="false">
      <c r="A35" s="33" t="s">
        <v>261</v>
      </c>
      <c r="B35" s="30" t="s">
        <v>154</v>
      </c>
      <c r="C35" s="34"/>
      <c r="D35" s="30"/>
      <c r="E35" s="31"/>
      <c r="G35" s="3"/>
    </row>
    <row r="36" customFormat="false" ht="15" hidden="false" customHeight="false" outlineLevel="0" collapsed="false">
      <c r="A36" s="33" t="s">
        <v>262</v>
      </c>
      <c r="B36" s="30" t="s">
        <v>154</v>
      </c>
      <c r="C36" s="34"/>
      <c r="D36" s="30"/>
      <c r="E36" s="31"/>
      <c r="G36" s="3"/>
    </row>
    <row r="37" customFormat="false" ht="15" hidden="false" customHeight="false" outlineLevel="0" collapsed="false">
      <c r="G37" s="3"/>
    </row>
    <row r="38" customFormat="false" ht="15" hidden="false" customHeight="false" outlineLevel="0" collapsed="false">
      <c r="A38" s="32" t="s">
        <v>160</v>
      </c>
      <c r="B38" s="28"/>
      <c r="C38" s="28"/>
      <c r="D38" s="28"/>
      <c r="E38" s="28"/>
      <c r="G38" s="3"/>
    </row>
    <row r="39" customFormat="false" ht="15" hidden="false" customHeight="false" outlineLevel="0" collapsed="false">
      <c r="A39" s="33" t="s">
        <v>263</v>
      </c>
      <c r="B39" s="30" t="s">
        <v>154</v>
      </c>
      <c r="C39" s="34"/>
      <c r="D39" s="30"/>
      <c r="E39" s="31"/>
      <c r="G39" s="3"/>
    </row>
    <row r="40" customFormat="false" ht="15" hidden="false" customHeight="false" outlineLevel="0" collapsed="false">
      <c r="A40" s="33" t="s">
        <v>264</v>
      </c>
      <c r="B40" s="30" t="s">
        <v>154</v>
      </c>
      <c r="C40" s="34"/>
      <c r="D40" s="30"/>
      <c r="E40" s="31"/>
      <c r="G40" s="3"/>
    </row>
    <row r="41" customFormat="false" ht="15" hidden="false" customHeight="false" outlineLevel="0" collapsed="false">
      <c r="A41" s="33" t="s">
        <v>265</v>
      </c>
      <c r="B41" s="30" t="s">
        <v>154</v>
      </c>
      <c r="C41" s="34"/>
      <c r="D41" s="30"/>
      <c r="E41" s="31"/>
      <c r="G41" s="3"/>
    </row>
    <row r="42" customFormat="false" ht="15" hidden="false" customHeight="false" outlineLevel="0" collapsed="false">
      <c r="A42" s="33" t="s">
        <v>266</v>
      </c>
      <c r="B42" s="30" t="s">
        <v>154</v>
      </c>
      <c r="C42" s="34"/>
      <c r="D42" s="30"/>
      <c r="E42" s="31"/>
      <c r="G42" s="3"/>
    </row>
    <row r="43" customFormat="false" ht="15" hidden="false" customHeight="false" outlineLevel="0" collapsed="false">
      <c r="A43" s="33" t="s">
        <v>267</v>
      </c>
      <c r="B43" s="30" t="s">
        <v>154</v>
      </c>
      <c r="C43" s="34"/>
      <c r="D43" s="30"/>
      <c r="E43" s="31"/>
      <c r="G43" s="3"/>
    </row>
    <row r="44" customFormat="false" ht="15" hidden="false" customHeight="false" outlineLevel="0" collapsed="false">
      <c r="G44" s="3"/>
    </row>
    <row r="45" customFormat="false" ht="15" hidden="false" customHeight="false" outlineLevel="0" collapsed="false">
      <c r="A45" s="32" t="s">
        <v>268</v>
      </c>
      <c r="B45" s="28"/>
      <c r="C45" s="28"/>
      <c r="D45" s="28"/>
      <c r="E45" s="28"/>
      <c r="G45" s="3"/>
    </row>
    <row r="46" customFormat="false" ht="15" hidden="false" customHeight="false" outlineLevel="0" collapsed="false">
      <c r="A46" s="33" t="s">
        <v>269</v>
      </c>
      <c r="B46" s="30" t="s">
        <v>154</v>
      </c>
      <c r="C46" s="34"/>
      <c r="D46" s="30"/>
      <c r="E46" s="31"/>
      <c r="G46" s="3"/>
    </row>
    <row r="47" customFormat="false" ht="15" hidden="false" customHeight="false" outlineLevel="0" collapsed="false">
      <c r="A47" s="33" t="s">
        <v>270</v>
      </c>
      <c r="B47" s="30" t="s">
        <v>154</v>
      </c>
      <c r="C47" s="34"/>
      <c r="D47" s="30"/>
      <c r="E47" s="31"/>
    </row>
    <row r="48" customFormat="false" ht="15" hidden="false" customHeight="false" outlineLevel="0" collapsed="false">
      <c r="A48" s="33" t="s">
        <v>271</v>
      </c>
      <c r="B48" s="30" t="s">
        <v>154</v>
      </c>
      <c r="C48" s="34"/>
      <c r="D48" s="30"/>
      <c r="E48" s="31"/>
    </row>
    <row r="49" customFormat="false" ht="15" hidden="false" customHeight="false" outlineLevel="0" collapsed="false">
      <c r="A49" s="33" t="s">
        <v>272</v>
      </c>
      <c r="B49" s="30" t="s">
        <v>154</v>
      </c>
      <c r="C49" s="34"/>
      <c r="D49" s="30"/>
      <c r="E49" s="31"/>
    </row>
    <row r="51" customFormat="false" ht="15" hidden="false" customHeight="false" outlineLevel="0" collapsed="false">
      <c r="A51" s="32" t="s">
        <v>273</v>
      </c>
      <c r="B51" s="28"/>
      <c r="C51" s="28"/>
      <c r="D51" s="28"/>
      <c r="E51" s="28"/>
    </row>
    <row r="52" customFormat="false" ht="15" hidden="false" customHeight="false" outlineLevel="0" collapsed="false">
      <c r="A52" s="33" t="s">
        <v>274</v>
      </c>
      <c r="B52" s="30" t="s">
        <v>154</v>
      </c>
      <c r="C52" s="34"/>
      <c r="D52" s="30"/>
      <c r="E52" s="31"/>
    </row>
    <row r="53" customFormat="false" ht="15" hidden="false" customHeight="false" outlineLevel="0" collapsed="false">
      <c r="A53" s="33" t="s">
        <v>275</v>
      </c>
      <c r="B53" s="30" t="s">
        <v>154</v>
      </c>
      <c r="C53" s="34"/>
      <c r="D53" s="30"/>
      <c r="E53" s="31"/>
    </row>
    <row r="54" customFormat="false" ht="15" hidden="false" customHeight="false" outlineLevel="0" collapsed="false">
      <c r="A54" s="33" t="s">
        <v>276</v>
      </c>
      <c r="B54" s="30" t="s">
        <v>154</v>
      </c>
      <c r="C54" s="34"/>
      <c r="D54" s="30"/>
      <c r="E54" s="31"/>
    </row>
    <row r="56" customFormat="false" ht="15" hidden="false" customHeight="false" outlineLevel="0" collapsed="false">
      <c r="A56" s="32" t="s">
        <v>277</v>
      </c>
      <c r="B56" s="28"/>
      <c r="C56" s="28"/>
      <c r="D56" s="28"/>
      <c r="E56" s="28"/>
    </row>
    <row r="57" customFormat="false" ht="15" hidden="false" customHeight="false" outlineLevel="0" collapsed="false">
      <c r="A57" s="33" t="s">
        <v>278</v>
      </c>
      <c r="B57" s="30" t="s">
        <v>154</v>
      </c>
      <c r="C57" s="34"/>
      <c r="D57" s="30"/>
      <c r="E57" s="31"/>
    </row>
    <row r="58" customFormat="false" ht="15" hidden="false" customHeight="false" outlineLevel="0" collapsed="false">
      <c r="A58" s="33" t="s">
        <v>279</v>
      </c>
      <c r="B58" s="30" t="s">
        <v>154</v>
      </c>
      <c r="C58" s="34"/>
      <c r="D58" s="30"/>
      <c r="E58" s="31"/>
    </row>
    <row r="59" customFormat="false" ht="15" hidden="false" customHeight="false" outlineLevel="0" collapsed="false">
      <c r="A59" s="33" t="s">
        <v>280</v>
      </c>
      <c r="B59" s="30" t="s">
        <v>154</v>
      </c>
      <c r="C59" s="34"/>
      <c r="D59" s="30"/>
      <c r="E59" s="31"/>
    </row>
    <row r="60" customFormat="false" ht="15" hidden="false" customHeight="false" outlineLevel="0" collapsed="false">
      <c r="A60" s="33" t="s">
        <v>281</v>
      </c>
      <c r="B60" s="30" t="s">
        <v>154</v>
      </c>
      <c r="C60" s="34"/>
      <c r="D60" s="30"/>
      <c r="E60" s="31"/>
    </row>
    <row r="61" customFormat="false" ht="15" hidden="false" customHeight="false" outlineLevel="0" collapsed="false">
      <c r="A61" s="33" t="s">
        <v>282</v>
      </c>
      <c r="B61" s="30" t="s">
        <v>154</v>
      </c>
      <c r="C61" s="34"/>
      <c r="D61" s="30"/>
      <c r="E61" s="31"/>
    </row>
    <row r="62" customFormat="false" ht="15" hidden="false" customHeight="false" outlineLevel="0" collapsed="false">
      <c r="A62" s="33" t="s">
        <v>283</v>
      </c>
      <c r="B62" s="30" t="s">
        <v>154</v>
      </c>
      <c r="C62" s="34"/>
      <c r="D62" s="30"/>
      <c r="E62" s="31"/>
    </row>
    <row r="63" customFormat="false" ht="15" hidden="false" customHeight="false" outlineLevel="0" collapsed="false">
      <c r="A63" s="33" t="s">
        <v>284</v>
      </c>
      <c r="B63" s="30" t="s">
        <v>154</v>
      </c>
      <c r="C63" s="34"/>
      <c r="D63" s="30"/>
      <c r="E63" s="31"/>
    </row>
    <row r="64" customFormat="false" ht="15" hidden="false" customHeight="false" outlineLevel="0" collapsed="false">
      <c r="A64" s="33" t="s">
        <v>285</v>
      </c>
      <c r="B64" s="30" t="s">
        <v>154</v>
      </c>
      <c r="C64" s="34"/>
      <c r="D64" s="30"/>
      <c r="E64" s="31"/>
    </row>
    <row r="67" customFormat="false" ht="15" hidden="false" customHeight="false" outlineLevel="0" collapsed="false">
      <c r="A67" s="18" t="s">
        <v>6</v>
      </c>
      <c r="B67" s="19" t="n">
        <f aca="false">COUNTA(B5:B64)</f>
        <v>45</v>
      </c>
    </row>
    <row r="68" customFormat="false" ht="15" hidden="false" customHeight="false" outlineLevel="0" collapsed="false">
      <c r="A68" s="18" t="s">
        <v>195</v>
      </c>
      <c r="B68" s="19" t="n">
        <f aca="false">COUNTIF(B5:B64,"done")+COUNTIF(B5:B64,"not applicable")</f>
        <v>0</v>
      </c>
    </row>
    <row r="69" customFormat="false" ht="15" hidden="false" customHeight="false" outlineLevel="0" collapsed="false">
      <c r="A69" s="18" t="s">
        <v>196</v>
      </c>
      <c r="B69" s="19" t="n">
        <f aca="false">COUNTIF(B5:B64,"problem")</f>
        <v>0</v>
      </c>
    </row>
    <row r="70" customFormat="false" ht="15" hidden="false" customHeight="false" outlineLevel="0" collapsed="false">
      <c r="A70" s="18" t="s">
        <v>9</v>
      </c>
      <c r="B70" s="20" t="n">
        <f aca="false">IF(B67=0,0,B68/B67)</f>
        <v>0</v>
      </c>
    </row>
  </sheetData>
  <autoFilter ref="A4:E64"/>
  <mergeCells count="1">
    <mergeCell ref="G5:G46"/>
  </mergeCells>
  <dataValidations count="1">
    <dataValidation allowBlank="true" errorStyle="stop" operator="between" showDropDown="false" showErrorMessage="false" showInputMessage="false" sqref="B6:B11 B14:B20 B23:B29 B32:B36 B39:B43 B46:B49 B52:B54 B57:B64" type="list">
      <formula1>"not started,in progress,done,not applicable,problem"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42"/>
    <col collapsed="false" customWidth="true" hidden="false" outlineLevel="0" max="3" min="3" style="0" width="50"/>
    <col collapsed="false" customWidth="true" hidden="false" outlineLevel="0" max="4" min="4" style="0" width="40"/>
    <col collapsed="false" customWidth="true" hidden="false" outlineLevel="0" max="5" min="5" style="0" width="3"/>
    <col collapsed="false" customWidth="true" hidden="false" outlineLevel="0" max="6" min="6" style="0" width="56"/>
  </cols>
  <sheetData>
    <row r="1" customFormat="false" ht="17.35" hidden="false" customHeight="false" outlineLevel="0" collapsed="false">
      <c r="A1" s="1" t="s">
        <v>286</v>
      </c>
    </row>
    <row r="2" customFormat="false" ht="15" hidden="false" customHeight="false" outlineLevel="0" collapsed="false">
      <c r="A2" s="2" t="s">
        <v>287</v>
      </c>
    </row>
    <row r="4" customFormat="false" ht="27.75" hidden="false" customHeight="true" outlineLevel="0" collapsed="false">
      <c r="A4" s="4" t="s">
        <v>288</v>
      </c>
      <c r="B4" s="5" t="s">
        <v>289</v>
      </c>
      <c r="C4" s="5" t="s">
        <v>290</v>
      </c>
      <c r="D4" s="5" t="s">
        <v>291</v>
      </c>
      <c r="F4" s="6" t="s">
        <v>292</v>
      </c>
    </row>
    <row r="5" customFormat="false" ht="61.5" hidden="false" customHeight="true" outlineLevel="0" collapsed="false">
      <c r="A5" s="35" t="s">
        <v>293</v>
      </c>
      <c r="B5" s="36" t="s">
        <v>294</v>
      </c>
      <c r="C5" s="37" t="s">
        <v>295</v>
      </c>
      <c r="D5" s="31"/>
      <c r="F5" s="3" t="s">
        <v>296</v>
      </c>
    </row>
    <row r="6" customFormat="false" ht="61.5" hidden="false" customHeight="true" outlineLevel="0" collapsed="false">
      <c r="A6" s="38" t="s">
        <v>297</v>
      </c>
      <c r="B6" s="39" t="s">
        <v>298</v>
      </c>
      <c r="C6" s="40" t="s">
        <v>299</v>
      </c>
      <c r="D6" s="41"/>
      <c r="F6" s="3"/>
    </row>
    <row r="7" customFormat="false" ht="61.5" hidden="false" customHeight="true" outlineLevel="0" collapsed="false">
      <c r="A7" s="35" t="s">
        <v>300</v>
      </c>
      <c r="B7" s="36" t="s">
        <v>301</v>
      </c>
      <c r="C7" s="37" t="s">
        <v>302</v>
      </c>
      <c r="D7" s="31"/>
      <c r="F7" s="3"/>
    </row>
    <row r="8" customFormat="false" ht="61.5" hidden="false" customHeight="true" outlineLevel="0" collapsed="false">
      <c r="A8" s="38" t="s">
        <v>303</v>
      </c>
      <c r="B8" s="39" t="s">
        <v>304</v>
      </c>
      <c r="C8" s="40" t="s">
        <v>305</v>
      </c>
      <c r="D8" s="41"/>
      <c r="F8" s="3"/>
    </row>
    <row r="9" customFormat="false" ht="61.5" hidden="false" customHeight="true" outlineLevel="0" collapsed="false">
      <c r="A9" s="35" t="s">
        <v>306</v>
      </c>
      <c r="B9" s="36" t="s">
        <v>307</v>
      </c>
      <c r="C9" s="37" t="s">
        <v>308</v>
      </c>
      <c r="D9" s="31"/>
      <c r="F9" s="3"/>
    </row>
    <row r="10" customFormat="false" ht="61.5" hidden="false" customHeight="true" outlineLevel="0" collapsed="false">
      <c r="A10" s="38" t="s">
        <v>309</v>
      </c>
      <c r="B10" s="39" t="s">
        <v>310</v>
      </c>
      <c r="C10" s="40" t="s">
        <v>311</v>
      </c>
      <c r="D10" s="41"/>
      <c r="F10" s="3"/>
    </row>
    <row r="11" customFormat="false" ht="61.5" hidden="false" customHeight="true" outlineLevel="0" collapsed="false">
      <c r="A11" s="35" t="s">
        <v>312</v>
      </c>
      <c r="B11" s="36" t="s">
        <v>313</v>
      </c>
      <c r="C11" s="37" t="s">
        <v>314</v>
      </c>
      <c r="D11" s="31"/>
      <c r="F11" s="3"/>
    </row>
    <row r="12" customFormat="false" ht="61.5" hidden="false" customHeight="true" outlineLevel="0" collapsed="false">
      <c r="A12" s="38" t="s">
        <v>315</v>
      </c>
      <c r="B12" s="39" t="s">
        <v>316</v>
      </c>
      <c r="C12" s="40" t="s">
        <v>317</v>
      </c>
      <c r="D12" s="41"/>
      <c r="F12" s="3"/>
    </row>
    <row r="13" customFormat="false" ht="61.5" hidden="false" customHeight="true" outlineLevel="0" collapsed="false">
      <c r="A13" s="35" t="s">
        <v>318</v>
      </c>
      <c r="B13" s="36" t="s">
        <v>319</v>
      </c>
      <c r="C13" s="37" t="s">
        <v>320</v>
      </c>
      <c r="D13" s="31"/>
      <c r="F13" s="3"/>
    </row>
    <row r="14" customFormat="false" ht="61.5" hidden="false" customHeight="true" outlineLevel="0" collapsed="false">
      <c r="A14" s="38" t="s">
        <v>321</v>
      </c>
      <c r="B14" s="39" t="s">
        <v>322</v>
      </c>
      <c r="C14" s="40" t="s">
        <v>323</v>
      </c>
      <c r="D14" s="41"/>
      <c r="F14" s="3"/>
    </row>
    <row r="15" customFormat="false" ht="15" hidden="false" customHeight="false" outlineLevel="0" collapsed="false">
      <c r="F15" s="3"/>
    </row>
    <row r="16" customFormat="false" ht="15" hidden="false" customHeight="false" outlineLevel="0" collapsed="false">
      <c r="A16" s="18" t="s">
        <v>324</v>
      </c>
      <c r="B16" s="19" t="n">
        <f aca="false">COUNTA(D5:D14)</f>
        <v>0</v>
      </c>
      <c r="F16" s="3"/>
    </row>
    <row r="17" customFormat="false" ht="15" hidden="false" customHeight="false" outlineLevel="0" collapsed="false">
      <c r="A17" s="18" t="s">
        <v>9</v>
      </c>
      <c r="B17" s="20" t="n">
        <f aca="false">B16/10</f>
        <v>0</v>
      </c>
      <c r="F17" s="3"/>
    </row>
    <row r="18" customFormat="false" ht="15" hidden="false" customHeight="false" outlineLevel="0" collapsed="false">
      <c r="F18" s="3"/>
    </row>
    <row r="19" customFormat="false" ht="15" hidden="false" customHeight="false" outlineLevel="0" collapsed="false">
      <c r="F19" s="3"/>
    </row>
    <row r="20" customFormat="false" ht="15" hidden="false" customHeight="false" outlineLevel="0" collapsed="false">
      <c r="F20" s="3"/>
    </row>
    <row r="21" customFormat="false" ht="15" hidden="false" customHeight="false" outlineLevel="0" collapsed="false">
      <c r="F21" s="3"/>
    </row>
    <row r="22" customFormat="false" ht="15" hidden="false" customHeight="false" outlineLevel="0" collapsed="false">
      <c r="F22" s="3"/>
    </row>
    <row r="23" customFormat="false" ht="15" hidden="false" customHeight="false" outlineLevel="0" collapsed="false">
      <c r="F23" s="3"/>
    </row>
    <row r="24" customFormat="false" ht="15" hidden="false" customHeight="false" outlineLevel="0" collapsed="false">
      <c r="F24" s="3"/>
    </row>
    <row r="25" customFormat="false" ht="15" hidden="false" customHeight="false" outlineLevel="0" collapsed="false">
      <c r="F25" s="3"/>
    </row>
    <row r="26" customFormat="false" ht="15" hidden="false" customHeight="false" outlineLevel="0" collapsed="false">
      <c r="F26" s="3"/>
    </row>
    <row r="27" customFormat="false" ht="15" hidden="false" customHeight="false" outlineLevel="0" collapsed="false">
      <c r="F27" s="3"/>
    </row>
    <row r="28" customFormat="false" ht="15" hidden="false" customHeight="false" outlineLevel="0" collapsed="false">
      <c r="F28" s="3"/>
    </row>
    <row r="29" customFormat="false" ht="15" hidden="false" customHeight="false" outlineLevel="0" collapsed="false">
      <c r="F29" s="3"/>
    </row>
    <row r="30" customFormat="false" ht="15" hidden="false" customHeight="false" outlineLevel="0" collapsed="false">
      <c r="F30" s="3"/>
    </row>
    <row r="31" customFormat="false" ht="15" hidden="false" customHeight="false" outlineLevel="0" collapsed="false">
      <c r="F31" s="3"/>
    </row>
    <row r="32" customFormat="false" ht="15" hidden="false" customHeight="false" outlineLevel="0" collapsed="false">
      <c r="F32" s="3"/>
    </row>
    <row r="33" customFormat="false" ht="15" hidden="false" customHeight="false" outlineLevel="0" collapsed="false">
      <c r="F33" s="3"/>
    </row>
    <row r="34" customFormat="false" ht="15" hidden="false" customHeight="false" outlineLevel="0" collapsed="false">
      <c r="F34" s="3"/>
    </row>
    <row r="35" customFormat="false" ht="15" hidden="false" customHeight="false" outlineLevel="0" collapsed="false">
      <c r="F35" s="3"/>
    </row>
    <row r="36" customFormat="false" ht="15" hidden="false" customHeight="false" outlineLevel="0" collapsed="false">
      <c r="F36" s="3"/>
    </row>
    <row r="37" customFormat="false" ht="15" hidden="false" customHeight="false" outlineLevel="0" collapsed="false">
      <c r="F37" s="3"/>
    </row>
    <row r="38" customFormat="false" ht="15" hidden="false" customHeight="false" outlineLevel="0" collapsed="false">
      <c r="F38" s="3"/>
    </row>
    <row r="39" customFormat="false" ht="15" hidden="false" customHeight="false" outlineLevel="0" collapsed="false">
      <c r="F39" s="3"/>
    </row>
    <row r="40" customFormat="false" ht="15" hidden="false" customHeight="false" outlineLevel="0" collapsed="false">
      <c r="F40" s="3"/>
    </row>
    <row r="41" customFormat="false" ht="15" hidden="false" customHeight="false" outlineLevel="0" collapsed="false">
      <c r="F41" s="3"/>
    </row>
    <row r="42" customFormat="false" ht="15" hidden="false" customHeight="false" outlineLevel="0" collapsed="false">
      <c r="F42" s="3"/>
    </row>
  </sheetData>
  <mergeCells count="1">
    <mergeCell ref="F5:F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2026-08-20T06:13:49Z</dcterms:created>
  <dc:creator>openpyxl</dc:creator>
  <dc:description/>
  <dc:language>en-US</dc:language>
  <cp:lastModifiedBy/>
  <dcterms:modified xsi:type="dcterms:W3CDTF">2026-08-20T06:13:49Z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